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30.10\Etimos Foundation\SVILUPPO PROGETTI\MIGRAVENTURE\2DA CALL FOR BUSINESS IDEAS\"/>
    </mc:Choice>
  </mc:AlternateContent>
  <workbookProtection workbookPassword="C6E8" lockStructure="1"/>
  <bookViews>
    <workbookView xWindow="0" yWindow="0" windowWidth="28800" windowHeight="12435"/>
  </bookViews>
  <sheets>
    <sheet name="input" sheetId="1" r:id="rId1"/>
    <sheet name="conto economico" sheetId="2" r:id="rId2"/>
    <sheet name="stato patrimoniale" sheetId="3" r:id="rId3"/>
    <sheet name="piano per decisioni finanziarie" sheetId="4" r:id="rId4"/>
    <sheet name="piano finanziario 1° anno" sheetId="8" r:id="rId5"/>
    <sheet name="mutuo1" sheetId="5" r:id="rId6"/>
    <sheet name="mutuo2" sheetId="6" r:id="rId7"/>
    <sheet name="mutuo3" sheetId="7" r:id="rId8"/>
  </sheets>
  <calcPr calcId="152511"/>
</workbook>
</file>

<file path=xl/calcChain.xml><?xml version="1.0" encoding="utf-8"?>
<calcChain xmlns="http://schemas.openxmlformats.org/spreadsheetml/2006/main">
  <c r="F42" i="1" l="1"/>
  <c r="J61" i="8" l="1"/>
  <c r="F20" i="1" l="1"/>
  <c r="F14" i="1"/>
  <c r="M70" i="8"/>
  <c r="L70" i="8"/>
  <c r="K70" i="8"/>
  <c r="J70" i="8"/>
  <c r="I70" i="8"/>
  <c r="H70" i="8"/>
  <c r="G70" i="8"/>
  <c r="F70" i="8"/>
  <c r="E70" i="8"/>
  <c r="D70" i="8"/>
  <c r="C70" i="8"/>
  <c r="B70" i="8"/>
  <c r="M69" i="8"/>
  <c r="L69" i="8"/>
  <c r="K69" i="8"/>
  <c r="J69" i="8"/>
  <c r="I69" i="8"/>
  <c r="H69" i="8"/>
  <c r="G69" i="8"/>
  <c r="F69" i="8"/>
  <c r="E69" i="8"/>
  <c r="D69" i="8"/>
  <c r="C69" i="8"/>
  <c r="B69" i="8"/>
  <c r="M68" i="8"/>
  <c r="L68" i="8"/>
  <c r="K68" i="8"/>
  <c r="J68" i="8"/>
  <c r="I68" i="8"/>
  <c r="H68" i="8"/>
  <c r="G68" i="8"/>
  <c r="F68" i="8"/>
  <c r="E68" i="8"/>
  <c r="D68" i="8"/>
  <c r="C68" i="8"/>
  <c r="B68" i="8"/>
  <c r="M67" i="8"/>
  <c r="L67" i="8"/>
  <c r="K67" i="8"/>
  <c r="J67" i="8"/>
  <c r="I67" i="8"/>
  <c r="H67" i="8"/>
  <c r="G67" i="8"/>
  <c r="F67" i="8"/>
  <c r="E67" i="8"/>
  <c r="D67" i="8"/>
  <c r="C67" i="8"/>
  <c r="B67" i="8"/>
  <c r="M66" i="8"/>
  <c r="L66" i="8"/>
  <c r="K66" i="8"/>
  <c r="J66" i="8"/>
  <c r="I66" i="8"/>
  <c r="H66" i="8"/>
  <c r="G66" i="8"/>
  <c r="F66" i="8"/>
  <c r="E66" i="8"/>
  <c r="D66" i="8"/>
  <c r="C66" i="8"/>
  <c r="B66" i="8"/>
  <c r="M65" i="8"/>
  <c r="L65" i="8"/>
  <c r="K65" i="8"/>
  <c r="J65" i="8"/>
  <c r="I65" i="8"/>
  <c r="H65" i="8"/>
  <c r="G65" i="8"/>
  <c r="F65" i="8"/>
  <c r="E65" i="8"/>
  <c r="D65" i="8"/>
  <c r="C65" i="8"/>
  <c r="B65" i="8"/>
  <c r="M64" i="8"/>
  <c r="L64" i="8"/>
  <c r="K64" i="8"/>
  <c r="J64" i="8"/>
  <c r="I64" i="8"/>
  <c r="H64" i="8"/>
  <c r="G64" i="8"/>
  <c r="F64" i="8"/>
  <c r="E64" i="8"/>
  <c r="D64" i="8"/>
  <c r="C64" i="8"/>
  <c r="B64" i="8"/>
  <c r="M63" i="8"/>
  <c r="L63" i="8"/>
  <c r="K63" i="8"/>
  <c r="J63" i="8"/>
  <c r="I63" i="8"/>
  <c r="H63" i="8"/>
  <c r="G63" i="8"/>
  <c r="F63" i="8"/>
  <c r="E63" i="8"/>
  <c r="D63" i="8"/>
  <c r="C63" i="8"/>
  <c r="B63" i="8"/>
  <c r="M62" i="8"/>
  <c r="L62" i="8"/>
  <c r="K62" i="8"/>
  <c r="J62" i="8"/>
  <c r="I62" i="8"/>
  <c r="H62" i="8"/>
  <c r="G62" i="8"/>
  <c r="F62" i="8"/>
  <c r="E62" i="8"/>
  <c r="D62" i="8"/>
  <c r="C62" i="8"/>
  <c r="B62" i="8"/>
  <c r="M61" i="8"/>
  <c r="L61" i="8"/>
  <c r="K61" i="8"/>
  <c r="I61" i="8"/>
  <c r="H61" i="8"/>
  <c r="G61" i="8"/>
  <c r="F61" i="8"/>
  <c r="E61" i="8"/>
  <c r="D61" i="8"/>
  <c r="C61" i="8"/>
  <c r="B61" i="8"/>
  <c r="M60" i="8"/>
  <c r="L60" i="8"/>
  <c r="K60" i="8"/>
  <c r="J60" i="8"/>
  <c r="I60" i="8"/>
  <c r="H60" i="8"/>
  <c r="G60" i="8"/>
  <c r="F60" i="8"/>
  <c r="E60" i="8"/>
  <c r="D60" i="8"/>
  <c r="C60" i="8"/>
  <c r="B60" i="8"/>
  <c r="M59" i="8"/>
  <c r="L59" i="8"/>
  <c r="K59" i="8"/>
  <c r="J59" i="8"/>
  <c r="I59" i="8"/>
  <c r="H59" i="8"/>
  <c r="G59" i="8"/>
  <c r="F59" i="8"/>
  <c r="E59" i="8"/>
  <c r="D59" i="8"/>
  <c r="C59" i="8"/>
  <c r="B59" i="8"/>
  <c r="M58" i="8"/>
  <c r="L58" i="8"/>
  <c r="K58" i="8"/>
  <c r="J58" i="8"/>
  <c r="I58" i="8"/>
  <c r="H58" i="8"/>
  <c r="G58" i="8"/>
  <c r="F58" i="8"/>
  <c r="E58" i="8"/>
  <c r="D58" i="8"/>
  <c r="C58" i="8"/>
  <c r="B58" i="8"/>
  <c r="M53" i="8"/>
  <c r="L53" i="8"/>
  <c r="K53" i="8"/>
  <c r="J53" i="8"/>
  <c r="I53" i="8"/>
  <c r="H53" i="8"/>
  <c r="G53" i="8"/>
  <c r="F53" i="8"/>
  <c r="E53" i="8"/>
  <c r="D53" i="8"/>
  <c r="C53" i="8"/>
  <c r="B53" i="8"/>
  <c r="M52" i="8"/>
  <c r="L52" i="8"/>
  <c r="K52" i="8"/>
  <c r="J52" i="8"/>
  <c r="I52" i="8"/>
  <c r="H52" i="8"/>
  <c r="G52" i="8"/>
  <c r="F52" i="8"/>
  <c r="E52" i="8"/>
  <c r="D52" i="8"/>
  <c r="C52" i="8"/>
  <c r="B52" i="8"/>
  <c r="M51" i="8"/>
  <c r="L51" i="8"/>
  <c r="K51" i="8"/>
  <c r="J51" i="8"/>
  <c r="I51" i="8"/>
  <c r="H51" i="8"/>
  <c r="G51" i="8"/>
  <c r="F51" i="8"/>
  <c r="E51" i="8"/>
  <c r="D51" i="8"/>
  <c r="C51" i="8"/>
  <c r="B51" i="8"/>
  <c r="M50" i="8"/>
  <c r="L50" i="8"/>
  <c r="K50" i="8"/>
  <c r="J50" i="8"/>
  <c r="I50" i="8"/>
  <c r="H50" i="8"/>
  <c r="G50" i="8"/>
  <c r="F50" i="8"/>
  <c r="E50" i="8"/>
  <c r="D50" i="8"/>
  <c r="C50" i="8"/>
  <c r="B50" i="8"/>
  <c r="M49" i="8"/>
  <c r="L49" i="8"/>
  <c r="K49" i="8"/>
  <c r="J49" i="8"/>
  <c r="I49" i="8"/>
  <c r="H49" i="8"/>
  <c r="G49" i="8"/>
  <c r="F49" i="8"/>
  <c r="E49" i="8"/>
  <c r="D49" i="8"/>
  <c r="C49" i="8"/>
  <c r="B49" i="8"/>
  <c r="M48" i="8"/>
  <c r="L48" i="8"/>
  <c r="K48" i="8"/>
  <c r="J48" i="8"/>
  <c r="I48" i="8"/>
  <c r="H48" i="8"/>
  <c r="G48" i="8"/>
  <c r="F48" i="8"/>
  <c r="E48" i="8"/>
  <c r="D48" i="8"/>
  <c r="C48" i="8"/>
  <c r="B48" i="8"/>
  <c r="M47" i="8"/>
  <c r="L47" i="8"/>
  <c r="K47" i="8"/>
  <c r="J47" i="8"/>
  <c r="I47" i="8"/>
  <c r="H47" i="8"/>
  <c r="G47" i="8"/>
  <c r="F47" i="8"/>
  <c r="E47" i="8"/>
  <c r="D47" i="8"/>
  <c r="C47" i="8"/>
  <c r="B47" i="8"/>
  <c r="M46" i="8"/>
  <c r="L46" i="8"/>
  <c r="K46" i="8"/>
  <c r="J46" i="8"/>
  <c r="I46" i="8"/>
  <c r="H46" i="8"/>
  <c r="G46" i="8"/>
  <c r="F46" i="8"/>
  <c r="E46" i="8"/>
  <c r="D46" i="8"/>
  <c r="C46" i="8"/>
  <c r="B46" i="8"/>
  <c r="B45" i="8"/>
  <c r="M42" i="8"/>
  <c r="L42" i="8"/>
  <c r="K42" i="8"/>
  <c r="J42" i="8"/>
  <c r="I42" i="8"/>
  <c r="H42" i="8"/>
  <c r="G42" i="8"/>
  <c r="F42" i="8"/>
  <c r="E42" i="8"/>
  <c r="D42" i="8"/>
  <c r="C42" i="8"/>
  <c r="B42" i="8"/>
  <c r="B54" i="8"/>
  <c r="A1" i="8"/>
  <c r="J46" i="2"/>
  <c r="J41" i="2"/>
  <c r="J40" i="2"/>
  <c r="J37" i="2"/>
  <c r="J36" i="2"/>
  <c r="J33" i="2"/>
  <c r="F46" i="2"/>
  <c r="F41" i="2"/>
  <c r="F40" i="2"/>
  <c r="F37" i="2"/>
  <c r="F36" i="2"/>
  <c r="F33" i="2"/>
  <c r="B33" i="2"/>
  <c r="M9" i="8"/>
  <c r="L9" i="8"/>
  <c r="K9" i="8"/>
  <c r="J9" i="8"/>
  <c r="I9" i="8"/>
  <c r="H9" i="8"/>
  <c r="G9" i="8"/>
  <c r="F9" i="8"/>
  <c r="E9" i="8"/>
  <c r="D9" i="8"/>
  <c r="C9" i="8"/>
  <c r="B9" i="8"/>
  <c r="C20" i="8"/>
  <c r="C34" i="8" s="1"/>
  <c r="M20" i="8"/>
  <c r="M57" i="8" s="1"/>
  <c r="M71" i="8" s="1"/>
  <c r="L20" i="8"/>
  <c r="L57" i="8" s="1"/>
  <c r="K20" i="8"/>
  <c r="K57" i="8" s="1"/>
  <c r="K71" i="8" s="1"/>
  <c r="J20" i="8"/>
  <c r="J34" i="8" s="1"/>
  <c r="I20" i="8"/>
  <c r="I57" i="8" s="1"/>
  <c r="I71" i="8" s="1"/>
  <c r="H20" i="8"/>
  <c r="H34" i="8" s="1"/>
  <c r="G20" i="8"/>
  <c r="G57" i="8" s="1"/>
  <c r="G71" i="8" s="1"/>
  <c r="F20" i="8"/>
  <c r="F34" i="8" s="1"/>
  <c r="E20" i="8"/>
  <c r="E57" i="8" s="1"/>
  <c r="E71" i="8" s="1"/>
  <c r="D20" i="8"/>
  <c r="D34" i="8" s="1"/>
  <c r="B20" i="8"/>
  <c r="B57" i="8" s="1"/>
  <c r="B71" i="8" s="1"/>
  <c r="B10" i="8"/>
  <c r="N35" i="1"/>
  <c r="N37" i="1" s="1"/>
  <c r="I35" i="1"/>
  <c r="I37" i="1" s="1"/>
  <c r="D35" i="1"/>
  <c r="P77" i="1"/>
  <c r="P76" i="1"/>
  <c r="P78" i="1" s="1"/>
  <c r="K9" i="3" s="1"/>
  <c r="K77" i="1"/>
  <c r="K76" i="1"/>
  <c r="P69" i="1"/>
  <c r="P68" i="1"/>
  <c r="K69" i="1"/>
  <c r="K68" i="1"/>
  <c r="P61" i="1"/>
  <c r="P60" i="1"/>
  <c r="K61" i="1"/>
  <c r="K60" i="1"/>
  <c r="P42" i="1"/>
  <c r="P41" i="1"/>
  <c r="P40" i="1"/>
  <c r="K42" i="1"/>
  <c r="K41" i="1"/>
  <c r="K40" i="1"/>
  <c r="P22" i="1"/>
  <c r="P21" i="1"/>
  <c r="P20" i="1"/>
  <c r="P19" i="1"/>
  <c r="P18" i="1"/>
  <c r="P17" i="1"/>
  <c r="F77" i="1"/>
  <c r="F76" i="1"/>
  <c r="F23" i="1"/>
  <c r="F22" i="1"/>
  <c r="F21" i="1"/>
  <c r="F19" i="1"/>
  <c r="P26" i="1"/>
  <c r="K26" i="1"/>
  <c r="F26" i="1"/>
  <c r="G34" i="8"/>
  <c r="L34" i="8" l="1"/>
  <c r="L71" i="8"/>
  <c r="F57" i="8"/>
  <c r="F71" i="8" s="1"/>
  <c r="J57" i="8"/>
  <c r="J71" i="8" s="1"/>
  <c r="D57" i="8"/>
  <c r="D71" i="8" s="1"/>
  <c r="H57" i="8"/>
  <c r="H71" i="8" s="1"/>
  <c r="E34" i="8"/>
  <c r="I34" i="8"/>
  <c r="K34" i="8"/>
  <c r="M34" i="8"/>
  <c r="C57" i="8"/>
  <c r="C71" i="8" s="1"/>
  <c r="J7" i="2"/>
  <c r="K78" i="1"/>
  <c r="H9" i="3" s="1"/>
  <c r="F7" i="2"/>
  <c r="B7" i="2"/>
  <c r="B73" i="8"/>
  <c r="B17" i="8"/>
  <c r="F78" i="1"/>
  <c r="E9" i="3" s="1"/>
  <c r="F27" i="1"/>
  <c r="O49" i="1"/>
  <c r="J49" i="1"/>
  <c r="E49" i="1"/>
  <c r="E10" i="7"/>
  <c r="E8" i="7"/>
  <c r="M8" i="7" s="1"/>
  <c r="E7" i="7"/>
  <c r="M7" i="7" s="1"/>
  <c r="E6" i="7"/>
  <c r="E8" i="6"/>
  <c r="M8" i="6" s="1"/>
  <c r="E7" i="6"/>
  <c r="E6" i="6"/>
  <c r="M6" i="6" s="1"/>
  <c r="M24" i="7"/>
  <c r="L24" i="7"/>
  <c r="K24" i="7"/>
  <c r="M23" i="7"/>
  <c r="L23" i="7"/>
  <c r="K23" i="7"/>
  <c r="M22" i="7"/>
  <c r="L22" i="7"/>
  <c r="K22" i="7"/>
  <c r="M21" i="7"/>
  <c r="L21" i="7"/>
  <c r="K21" i="7"/>
  <c r="M20" i="7"/>
  <c r="L20" i="7"/>
  <c r="K20" i="7"/>
  <c r="M19" i="7"/>
  <c r="L19" i="7"/>
  <c r="K19" i="7"/>
  <c r="M18" i="7"/>
  <c r="L18" i="7"/>
  <c r="K18" i="7"/>
  <c r="M17" i="7"/>
  <c r="L17" i="7"/>
  <c r="K17" i="7"/>
  <c r="M16" i="7"/>
  <c r="L16" i="7"/>
  <c r="K16" i="7"/>
  <c r="M15" i="7"/>
  <c r="L15" i="7"/>
  <c r="K15" i="7"/>
  <c r="M14" i="7"/>
  <c r="L14" i="7"/>
  <c r="K14" i="7"/>
  <c r="B14" i="7"/>
  <c r="B15" i="7" s="1"/>
  <c r="B16" i="7" s="1"/>
  <c r="M13" i="7"/>
  <c r="L13" i="7"/>
  <c r="K13" i="7"/>
  <c r="M10" i="7"/>
  <c r="M9" i="7"/>
  <c r="M6" i="7"/>
  <c r="M5" i="7"/>
  <c r="B1" i="7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31" i="6"/>
  <c r="L31" i="6"/>
  <c r="K31" i="6"/>
  <c r="M30" i="6"/>
  <c r="L30" i="6"/>
  <c r="K30" i="6"/>
  <c r="M29" i="6"/>
  <c r="L29" i="6"/>
  <c r="K29" i="6"/>
  <c r="M28" i="6"/>
  <c r="L28" i="6"/>
  <c r="K28" i="6"/>
  <c r="M27" i="6"/>
  <c r="L27" i="6"/>
  <c r="K27" i="6"/>
  <c r="M26" i="6"/>
  <c r="L26" i="6"/>
  <c r="K26" i="6"/>
  <c r="B26" i="6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M25" i="6"/>
  <c r="L25" i="6"/>
  <c r="K25" i="6"/>
  <c r="M24" i="6"/>
  <c r="L24" i="6"/>
  <c r="K24" i="6"/>
  <c r="M23" i="6"/>
  <c r="L23" i="6"/>
  <c r="K23" i="6"/>
  <c r="M22" i="6"/>
  <c r="L22" i="6"/>
  <c r="K22" i="6"/>
  <c r="M21" i="6"/>
  <c r="L21" i="6"/>
  <c r="K21" i="6"/>
  <c r="M20" i="6"/>
  <c r="L20" i="6"/>
  <c r="K20" i="6"/>
  <c r="M19" i="6"/>
  <c r="L19" i="6"/>
  <c r="K19" i="6"/>
  <c r="M18" i="6"/>
  <c r="L18" i="6"/>
  <c r="K18" i="6"/>
  <c r="M17" i="6"/>
  <c r="L17" i="6"/>
  <c r="K17" i="6"/>
  <c r="M16" i="6"/>
  <c r="L16" i="6"/>
  <c r="K16" i="6"/>
  <c r="M15" i="6"/>
  <c r="L15" i="6"/>
  <c r="K15" i="6"/>
  <c r="M14" i="6"/>
  <c r="L14" i="6"/>
  <c r="K14" i="6"/>
  <c r="B14" i="6"/>
  <c r="B15" i="6" s="1"/>
  <c r="B16" i="6" s="1"/>
  <c r="M13" i="6"/>
  <c r="L13" i="6"/>
  <c r="K13" i="6"/>
  <c r="E10" i="6"/>
  <c r="M9" i="6"/>
  <c r="M7" i="6"/>
  <c r="M5" i="6"/>
  <c r="B1" i="6"/>
  <c r="K62" i="3"/>
  <c r="K61" i="3"/>
  <c r="K55" i="3"/>
  <c r="K54" i="3"/>
  <c r="K42" i="3"/>
  <c r="H62" i="3"/>
  <c r="H61" i="3"/>
  <c r="H55" i="3"/>
  <c r="H54" i="3"/>
  <c r="H42" i="3"/>
  <c r="E62" i="3"/>
  <c r="E61" i="3"/>
  <c r="E55" i="3"/>
  <c r="E42" i="3"/>
  <c r="B67" i="3"/>
  <c r="C66" i="3" s="1"/>
  <c r="B64" i="3"/>
  <c r="B59" i="3"/>
  <c r="B56" i="3"/>
  <c r="B50" i="3"/>
  <c r="B48" i="3"/>
  <c r="B44" i="3"/>
  <c r="B63" i="3"/>
  <c r="B62" i="3"/>
  <c r="B61" i="3"/>
  <c r="B58" i="3"/>
  <c r="B55" i="3"/>
  <c r="B54" i="3"/>
  <c r="B47" i="3"/>
  <c r="B46" i="3"/>
  <c r="B43" i="3"/>
  <c r="B42" i="3"/>
  <c r="B46" i="2"/>
  <c r="B36" i="2"/>
  <c r="K24" i="4"/>
  <c r="N45" i="1"/>
  <c r="I45" i="1"/>
  <c r="A64" i="3"/>
  <c r="A63" i="3"/>
  <c r="A62" i="3"/>
  <c r="A61" i="3"/>
  <c r="A59" i="3"/>
  <c r="A58" i="3"/>
  <c r="A56" i="3"/>
  <c r="A55" i="3"/>
  <c r="A54" i="3"/>
  <c r="A52" i="3"/>
  <c r="A50" i="3"/>
  <c r="A48" i="3"/>
  <c r="A47" i="3"/>
  <c r="A46" i="3"/>
  <c r="A44" i="3"/>
  <c r="A43" i="3"/>
  <c r="A42" i="3"/>
  <c r="A49" i="2"/>
  <c r="A47" i="2"/>
  <c r="A46" i="2"/>
  <c r="A45" i="2"/>
  <c r="A44" i="2"/>
  <c r="A43" i="2"/>
  <c r="A42" i="2"/>
  <c r="A41" i="2"/>
  <c r="A40" i="2"/>
  <c r="A38" i="2"/>
  <c r="A37" i="2"/>
  <c r="A36" i="2"/>
  <c r="A32" i="2"/>
  <c r="H27" i="3"/>
  <c r="K27" i="3"/>
  <c r="E10" i="5"/>
  <c r="E7" i="5"/>
  <c r="M7" i="5" s="1"/>
  <c r="B38" i="5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26" i="5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O13" i="7" l="1"/>
  <c r="P13" i="6"/>
  <c r="O25" i="6"/>
  <c r="M10" i="6"/>
  <c r="P13" i="7"/>
  <c r="O13" i="6"/>
  <c r="P25" i="6"/>
  <c r="B17" i="7"/>
  <c r="B17" i="6"/>
  <c r="C42" i="3"/>
  <c r="C44" i="3"/>
  <c r="C47" i="3"/>
  <c r="C50" i="3"/>
  <c r="C54" i="3"/>
  <c r="C56" i="3"/>
  <c r="C59" i="3"/>
  <c r="C62" i="3"/>
  <c r="C64" i="3"/>
  <c r="C67" i="3"/>
  <c r="C43" i="3"/>
  <c r="C46" i="3"/>
  <c r="C48" i="3"/>
  <c r="C55" i="3"/>
  <c r="C58" i="3"/>
  <c r="C61" i="3"/>
  <c r="C63" i="3"/>
  <c r="M10" i="5"/>
  <c r="E27" i="3"/>
  <c r="G58" i="1"/>
  <c r="B18" i="7" l="1"/>
  <c r="B18" i="6"/>
  <c r="N83" i="1"/>
  <c r="I83" i="1"/>
  <c r="B27" i="3"/>
  <c r="B25" i="3"/>
  <c r="B19" i="7" l="1"/>
  <c r="B19" i="6"/>
  <c r="B7" i="3"/>
  <c r="B10" i="3" s="1"/>
  <c r="B20" i="7" l="1"/>
  <c r="B20" i="6"/>
  <c r="B21" i="7" l="1"/>
  <c r="B21" i="6"/>
  <c r="P114" i="1"/>
  <c r="J11" i="2" s="1"/>
  <c r="K114" i="1"/>
  <c r="F11" i="2" s="1"/>
  <c r="F114" i="1"/>
  <c r="B11" i="2" s="1"/>
  <c r="P72" i="1"/>
  <c r="P71" i="1"/>
  <c r="P70" i="1"/>
  <c r="K72" i="1"/>
  <c r="K71" i="1"/>
  <c r="K70" i="1"/>
  <c r="F72" i="1"/>
  <c r="F71" i="1"/>
  <c r="F70" i="1"/>
  <c r="F69" i="1"/>
  <c r="F68" i="1"/>
  <c r="P64" i="1"/>
  <c r="P63" i="1"/>
  <c r="P62" i="1"/>
  <c r="K64" i="1"/>
  <c r="K63" i="1"/>
  <c r="K62" i="1"/>
  <c r="F64" i="1"/>
  <c r="F63" i="1"/>
  <c r="F62" i="1"/>
  <c r="F61" i="1"/>
  <c r="F60" i="1"/>
  <c r="E8" i="5"/>
  <c r="M8" i="5" s="1"/>
  <c r="E6" i="5"/>
  <c r="M6" i="5" s="1"/>
  <c r="B1" i="5"/>
  <c r="B14" i="5"/>
  <c r="B37" i="2" l="1"/>
  <c r="B22" i="7"/>
  <c r="B22" i="6"/>
  <c r="K8" i="3"/>
  <c r="H8" i="3"/>
  <c r="B15" i="5"/>
  <c r="E8" i="3"/>
  <c r="P65" i="1"/>
  <c r="J6" i="2" s="1"/>
  <c r="J32" i="2" s="1"/>
  <c r="K65" i="1"/>
  <c r="F6" i="2" s="1"/>
  <c r="F32" i="2" s="1"/>
  <c r="K73" i="1"/>
  <c r="F10" i="2" s="1"/>
  <c r="F65" i="1"/>
  <c r="B6" i="2" s="1"/>
  <c r="P73" i="1"/>
  <c r="J10" i="2" s="1"/>
  <c r="F73" i="1"/>
  <c r="B10" i="2" s="1"/>
  <c r="K10" i="3" l="1"/>
  <c r="K44" i="3" s="1"/>
  <c r="K43" i="3"/>
  <c r="H10" i="3"/>
  <c r="H44" i="3" s="1"/>
  <c r="H43" i="3"/>
  <c r="B32" i="2"/>
  <c r="B8" i="2"/>
  <c r="B34" i="2" s="1"/>
  <c r="F8" i="2"/>
  <c r="J8" i="2"/>
  <c r="E10" i="3"/>
  <c r="E44" i="3" s="1"/>
  <c r="E43" i="3"/>
  <c r="B23" i="7"/>
  <c r="B23" i="6"/>
  <c r="B16" i="5"/>
  <c r="J12" i="2"/>
  <c r="J38" i="2" s="1"/>
  <c r="F12" i="2"/>
  <c r="F38" i="2" s="1"/>
  <c r="B12" i="2"/>
  <c r="K10" i="2" l="1"/>
  <c r="J34" i="2"/>
  <c r="G6" i="2"/>
  <c r="F34" i="2"/>
  <c r="G10" i="2"/>
  <c r="C46" i="2"/>
  <c r="C37" i="2"/>
  <c r="C34" i="2"/>
  <c r="C36" i="2"/>
  <c r="C33" i="2"/>
  <c r="C32" i="2"/>
  <c r="C6" i="2"/>
  <c r="K6" i="2"/>
  <c r="K8" i="2"/>
  <c r="K20" i="2"/>
  <c r="K7" i="2"/>
  <c r="K11" i="2"/>
  <c r="C20" i="2"/>
  <c r="C8" i="2"/>
  <c r="C7" i="2"/>
  <c r="C10" i="2"/>
  <c r="C11" i="2"/>
  <c r="B38" i="2"/>
  <c r="C38" i="2" s="1"/>
  <c r="C12" i="2"/>
  <c r="G8" i="2"/>
  <c r="G20" i="2"/>
  <c r="G7" i="2"/>
  <c r="G11" i="2"/>
  <c r="L46" i="2"/>
  <c r="K12" i="2"/>
  <c r="H38" i="2"/>
  <c r="G12" i="2"/>
  <c r="H46" i="2"/>
  <c r="B24" i="7"/>
  <c r="B24" i="6"/>
  <c r="B17" i="5"/>
  <c r="D20" i="2"/>
  <c r="L12" i="2"/>
  <c r="L20" i="2"/>
  <c r="H12" i="2"/>
  <c r="H20" i="2"/>
  <c r="D12" i="2"/>
  <c r="D38" i="2" l="1"/>
  <c r="D46" i="2"/>
  <c r="K46" i="2"/>
  <c r="K41" i="2"/>
  <c r="K40" i="2"/>
  <c r="K37" i="2"/>
  <c r="K36" i="2"/>
  <c r="K34" i="2"/>
  <c r="K33" i="2"/>
  <c r="K32" i="2"/>
  <c r="K38" i="2"/>
  <c r="G34" i="2"/>
  <c r="G40" i="2"/>
  <c r="G33" i="2"/>
  <c r="G41" i="2"/>
  <c r="G37" i="2"/>
  <c r="G46" i="2"/>
  <c r="G36" i="2"/>
  <c r="G32" i="2"/>
  <c r="G38" i="2"/>
  <c r="L38" i="2"/>
  <c r="B18" i="5"/>
  <c r="B19" i="5" s="1"/>
  <c r="B20" i="5" s="1"/>
  <c r="B21" i="5" s="1"/>
  <c r="B22" i="5" s="1"/>
  <c r="B23" i="5" s="1"/>
  <c r="B24" i="5" s="1"/>
  <c r="A1" i="4" l="1"/>
  <c r="A1" i="3"/>
  <c r="A1" i="2"/>
  <c r="P44" i="1"/>
  <c r="P43" i="1"/>
  <c r="P34" i="1"/>
  <c r="P33" i="1"/>
  <c r="P32" i="1"/>
  <c r="P31" i="1"/>
  <c r="P30" i="1"/>
  <c r="P29" i="1"/>
  <c r="P28" i="1"/>
  <c r="P25" i="1"/>
  <c r="P24" i="1"/>
  <c r="P23" i="1"/>
  <c r="K44" i="1"/>
  <c r="K43" i="1"/>
  <c r="K34" i="1"/>
  <c r="K33" i="1"/>
  <c r="K32" i="1"/>
  <c r="K31" i="1"/>
  <c r="K30" i="1"/>
  <c r="K29" i="1"/>
  <c r="K28" i="1"/>
  <c r="K25" i="1"/>
  <c r="K24" i="1"/>
  <c r="K23" i="1"/>
  <c r="K22" i="1"/>
  <c r="K21" i="1"/>
  <c r="K20" i="1"/>
  <c r="K19" i="1"/>
  <c r="K18" i="1"/>
  <c r="K17" i="1"/>
  <c r="Q88" i="1"/>
  <c r="Q87" i="1"/>
  <c r="Q86" i="1"/>
  <c r="L88" i="1"/>
  <c r="L87" i="1"/>
  <c r="L86" i="1"/>
  <c r="G88" i="1"/>
  <c r="G87" i="1"/>
  <c r="Q82" i="1"/>
  <c r="Q81" i="1"/>
  <c r="L82" i="1"/>
  <c r="L81" i="1"/>
  <c r="G86" i="1"/>
  <c r="D83" i="1"/>
  <c r="G82" i="1"/>
  <c r="G81" i="1"/>
  <c r="F43" i="1"/>
  <c r="F44" i="1"/>
  <c r="F29" i="1"/>
  <c r="F30" i="1"/>
  <c r="F31" i="1"/>
  <c r="F32" i="1"/>
  <c r="F33" i="1"/>
  <c r="F25" i="1"/>
  <c r="F24" i="1"/>
  <c r="F41" i="1"/>
  <c r="F40" i="1"/>
  <c r="F34" i="1"/>
  <c r="F28" i="1"/>
  <c r="F18" i="1"/>
  <c r="F17" i="1"/>
  <c r="D45" i="1"/>
  <c r="D37" i="1"/>
  <c r="P35" i="1" l="1"/>
  <c r="P37" i="1" s="1"/>
  <c r="K35" i="1"/>
  <c r="K37" i="1" s="1"/>
  <c r="F35" i="1"/>
  <c r="F37" i="1" s="1"/>
  <c r="B14" i="3"/>
  <c r="E5" i="5"/>
  <c r="M5" i="5" s="1"/>
  <c r="E12" i="3"/>
  <c r="E46" i="3" s="1"/>
  <c r="F45" i="1"/>
  <c r="E5" i="6"/>
  <c r="K45" i="1"/>
  <c r="E5" i="7"/>
  <c r="P45" i="1"/>
  <c r="G83" i="1"/>
  <c r="E20" i="3" s="1"/>
  <c r="E54" i="3" s="1"/>
  <c r="G89" i="1"/>
  <c r="B15" i="2" s="1"/>
  <c r="Q83" i="1"/>
  <c r="K20" i="3" s="1"/>
  <c r="Q89" i="1"/>
  <c r="L89" i="1"/>
  <c r="L83" i="1"/>
  <c r="H20" i="3" l="1"/>
  <c r="B41" i="2"/>
  <c r="C15" i="2"/>
  <c r="D13" i="6"/>
  <c r="D13" i="7"/>
  <c r="E9" i="6"/>
  <c r="C13" i="6" s="1"/>
  <c r="E13" i="6" s="1"/>
  <c r="E9" i="7"/>
  <c r="C13" i="7" s="1"/>
  <c r="E13" i="7" s="1"/>
  <c r="D13" i="5"/>
  <c r="L13" i="5" s="1"/>
  <c r="F14" i="2"/>
  <c r="G14" i="2" s="1"/>
  <c r="F15" i="2"/>
  <c r="G15" i="2" s="1"/>
  <c r="J15" i="2"/>
  <c r="K15" i="2" s="1"/>
  <c r="J14" i="2"/>
  <c r="B14" i="2"/>
  <c r="C14" i="2" s="1"/>
  <c r="E22" i="3"/>
  <c r="E56" i="3" s="1"/>
  <c r="E9" i="5"/>
  <c r="M9" i="5" s="1"/>
  <c r="H12" i="3"/>
  <c r="B16" i="3"/>
  <c r="C9" i="3" s="1"/>
  <c r="D15" i="2"/>
  <c r="D41" i="2" l="1"/>
  <c r="C41" i="2"/>
  <c r="K14" i="2"/>
  <c r="D14" i="2"/>
  <c r="B40" i="2"/>
  <c r="C40" i="2" s="1"/>
  <c r="L15" i="2"/>
  <c r="H14" i="2"/>
  <c r="L40" i="2"/>
  <c r="H15" i="2"/>
  <c r="K12" i="3"/>
  <c r="K46" i="3" s="1"/>
  <c r="H46" i="3"/>
  <c r="C13" i="5"/>
  <c r="C14" i="7"/>
  <c r="E14" i="7" s="1"/>
  <c r="D14" i="7"/>
  <c r="C14" i="6"/>
  <c r="E14" i="6" s="1"/>
  <c r="D14" i="6"/>
  <c r="L14" i="2"/>
  <c r="B16" i="2"/>
  <c r="C16" i="2" s="1"/>
  <c r="J16" i="2"/>
  <c r="J42" i="2" s="1"/>
  <c r="K42" i="2" s="1"/>
  <c r="F16" i="2"/>
  <c r="F42" i="2" s="1"/>
  <c r="G42" i="2" s="1"/>
  <c r="C8" i="3"/>
  <c r="C7" i="3"/>
  <c r="C13" i="3"/>
  <c r="C16" i="3"/>
  <c r="C10" i="3"/>
  <c r="C12" i="3"/>
  <c r="C14" i="3"/>
  <c r="B10" i="4"/>
  <c r="I10" i="4" s="1"/>
  <c r="D10" i="4"/>
  <c r="K10" i="4" s="1"/>
  <c r="E13" i="5" l="1"/>
  <c r="M13" i="5" s="1"/>
  <c r="K13" i="5"/>
  <c r="F10" i="4"/>
  <c r="M10" i="4" s="1"/>
  <c r="G16" i="2"/>
  <c r="K16" i="2"/>
  <c r="H41" i="2"/>
  <c r="H40" i="2"/>
  <c r="L41" i="2"/>
  <c r="D40" i="2"/>
  <c r="H42" i="2"/>
  <c r="D16" i="2"/>
  <c r="B42" i="2"/>
  <c r="C42" i="2" s="1"/>
  <c r="L42" i="2"/>
  <c r="C15" i="7"/>
  <c r="E15" i="7" s="1"/>
  <c r="D15" i="7"/>
  <c r="C15" i="6"/>
  <c r="E15" i="6" s="1"/>
  <c r="D15" i="6"/>
  <c r="B6" i="4"/>
  <c r="I6" i="4" s="1"/>
  <c r="E13" i="3"/>
  <c r="B17" i="2"/>
  <c r="C17" i="2" s="1"/>
  <c r="F6" i="4"/>
  <c r="M6" i="4" s="1"/>
  <c r="L16" i="2"/>
  <c r="J17" i="2"/>
  <c r="J43" i="2" s="1"/>
  <c r="K43" i="2" s="1"/>
  <c r="D6" i="4"/>
  <c r="K6" i="4" s="1"/>
  <c r="H16" i="2"/>
  <c r="F17" i="2"/>
  <c r="F43" i="2" s="1"/>
  <c r="G43" i="2" s="1"/>
  <c r="D14" i="5" l="1"/>
  <c r="C14" i="5"/>
  <c r="L14" i="5"/>
  <c r="K17" i="2"/>
  <c r="G17" i="2"/>
  <c r="H43" i="2"/>
  <c r="L43" i="2"/>
  <c r="E14" i="3"/>
  <c r="E48" i="3" s="1"/>
  <c r="E47" i="3"/>
  <c r="D42" i="2"/>
  <c r="D17" i="2"/>
  <c r="B43" i="2"/>
  <c r="C43" i="2" s="1"/>
  <c r="D16" i="7"/>
  <c r="C16" i="7"/>
  <c r="E16" i="7" s="1"/>
  <c r="D16" i="6"/>
  <c r="C16" i="6" s="1"/>
  <c r="E16" i="6" s="1"/>
  <c r="H13" i="3"/>
  <c r="H17" i="2"/>
  <c r="L17" i="2"/>
  <c r="E14" i="5" l="1"/>
  <c r="K14" i="5"/>
  <c r="D43" i="2"/>
  <c r="H14" i="3"/>
  <c r="H48" i="3" s="1"/>
  <c r="H47" i="3"/>
  <c r="K13" i="3"/>
  <c r="C17" i="7"/>
  <c r="E17" i="7" s="1"/>
  <c r="D17" i="7"/>
  <c r="C17" i="6"/>
  <c r="E17" i="6" s="1"/>
  <c r="D18" i="6" s="1"/>
  <c r="C18" i="6" s="1"/>
  <c r="E18" i="6" s="1"/>
  <c r="D19" i="6" s="1"/>
  <c r="C19" i="6" s="1"/>
  <c r="E19" i="6" s="1"/>
  <c r="D17" i="6"/>
  <c r="H16" i="3" l="1"/>
  <c r="H50" i="3" s="1"/>
  <c r="I50" i="3" s="1"/>
  <c r="M14" i="5"/>
  <c r="D15" i="5"/>
  <c r="K14" i="3"/>
  <c r="K48" i="3" s="1"/>
  <c r="K47" i="3"/>
  <c r="I9" i="3"/>
  <c r="D18" i="7"/>
  <c r="C18" i="7"/>
  <c r="E18" i="7" s="1"/>
  <c r="D20" i="6"/>
  <c r="C20" i="6" s="1"/>
  <c r="E20" i="6" s="1"/>
  <c r="I16" i="3"/>
  <c r="I13" i="3" l="1"/>
  <c r="I42" i="3"/>
  <c r="I8" i="3"/>
  <c r="I46" i="3"/>
  <c r="I43" i="3"/>
  <c r="I12" i="3"/>
  <c r="I7" i="3"/>
  <c r="I14" i="3"/>
  <c r="I10" i="3"/>
  <c r="I44" i="3"/>
  <c r="I47" i="3"/>
  <c r="I48" i="3"/>
  <c r="K16" i="3"/>
  <c r="K50" i="3" s="1"/>
  <c r="L48" i="3" s="1"/>
  <c r="C15" i="5"/>
  <c r="L15" i="5"/>
  <c r="D19" i="7"/>
  <c r="C19" i="7" s="1"/>
  <c r="E19" i="7" s="1"/>
  <c r="D21" i="6"/>
  <c r="C21" i="6" s="1"/>
  <c r="E21" i="6" s="1"/>
  <c r="L14" i="3"/>
  <c r="L12" i="3" l="1"/>
  <c r="L47" i="3"/>
  <c r="L16" i="3"/>
  <c r="L9" i="3"/>
  <c r="L46" i="3"/>
  <c r="L44" i="3"/>
  <c r="L13" i="3"/>
  <c r="L7" i="3"/>
  <c r="L8" i="3"/>
  <c r="L10" i="3"/>
  <c r="L43" i="3"/>
  <c r="L42" i="3"/>
  <c r="L50" i="3"/>
  <c r="K15" i="5"/>
  <c r="E15" i="5"/>
  <c r="D22" i="6"/>
  <c r="C22" i="6" s="1"/>
  <c r="E22" i="6" s="1"/>
  <c r="D20" i="7"/>
  <c r="C20" i="7"/>
  <c r="E20" i="7" s="1"/>
  <c r="B30" i="3"/>
  <c r="M15" i="5" l="1"/>
  <c r="D16" i="5"/>
  <c r="D21" i="7"/>
  <c r="C21" i="7"/>
  <c r="E21" i="7" s="1"/>
  <c r="D23" i="6"/>
  <c r="C23" i="6" s="1"/>
  <c r="E23" i="6" s="1"/>
  <c r="B22" i="3"/>
  <c r="C16" i="5" l="1"/>
  <c r="L16" i="5"/>
  <c r="D22" i="7"/>
  <c r="C22" i="7" s="1"/>
  <c r="E22" i="7" s="1"/>
  <c r="D23" i="7" s="1"/>
  <c r="C23" i="7" s="1"/>
  <c r="E23" i="7" s="1"/>
  <c r="C24" i="6"/>
  <c r="G13" i="6" s="1"/>
  <c r="D24" i="6"/>
  <c r="H13" i="6" s="1"/>
  <c r="E24" i="6"/>
  <c r="D25" i="6" s="1"/>
  <c r="C25" i="6" s="1"/>
  <c r="E25" i="6" s="1"/>
  <c r="D26" i="6" s="1"/>
  <c r="C26" i="6" s="1"/>
  <c r="E26" i="6" s="1"/>
  <c r="D27" i="6" s="1"/>
  <c r="C27" i="6" s="1"/>
  <c r="E27" i="6" s="1"/>
  <c r="B33" i="3"/>
  <c r="B35" i="3" s="1"/>
  <c r="E16" i="5" l="1"/>
  <c r="K16" i="5"/>
  <c r="D24" i="7"/>
  <c r="H13" i="7" s="1"/>
  <c r="C24" i="7"/>
  <c r="G13" i="7" s="1"/>
  <c r="D28" i="6"/>
  <c r="C28" i="6" s="1"/>
  <c r="E28" i="6" s="1"/>
  <c r="C32" i="3"/>
  <c r="C29" i="3"/>
  <c r="C24" i="3"/>
  <c r="C21" i="3"/>
  <c r="C33" i="3"/>
  <c r="C28" i="3"/>
  <c r="C20" i="3"/>
  <c r="C27" i="3"/>
  <c r="C25" i="3"/>
  <c r="C30" i="3"/>
  <c r="C22" i="3"/>
  <c r="M16" i="5" l="1"/>
  <c r="D17" i="5"/>
  <c r="E24" i="7"/>
  <c r="D29" i="6"/>
  <c r="C29" i="6" s="1"/>
  <c r="E29" i="6" s="1"/>
  <c r="C17" i="5" l="1"/>
  <c r="L17" i="5"/>
  <c r="D30" i="6"/>
  <c r="C30" i="6"/>
  <c r="E30" i="6" s="1"/>
  <c r="E17" i="5" l="1"/>
  <c r="K17" i="5"/>
  <c r="D31" i="6"/>
  <c r="C31" i="6" s="1"/>
  <c r="E31" i="6" s="1"/>
  <c r="M17" i="5" l="1"/>
  <c r="D18" i="5"/>
  <c r="L18" i="5" s="1"/>
  <c r="C18" i="5"/>
  <c r="K18" i="5" s="1"/>
  <c r="D32" i="6"/>
  <c r="C32" i="6"/>
  <c r="E32" i="6" s="1"/>
  <c r="E18" i="5" l="1"/>
  <c r="D33" i="6"/>
  <c r="C33" i="6"/>
  <c r="E33" i="6" s="1"/>
  <c r="M18" i="5" l="1"/>
  <c r="D19" i="5"/>
  <c r="L19" i="5" s="1"/>
  <c r="C19" i="5"/>
  <c r="K19" i="5" s="1"/>
  <c r="D34" i="6"/>
  <c r="C34" i="6"/>
  <c r="E34" i="6" s="1"/>
  <c r="E19" i="5" l="1"/>
  <c r="C20" i="5" s="1"/>
  <c r="M19" i="5"/>
  <c r="D20" i="5"/>
  <c r="L20" i="5" s="1"/>
  <c r="D35" i="6"/>
  <c r="C35" i="6" s="1"/>
  <c r="E35" i="6" s="1"/>
  <c r="K20" i="5" l="1"/>
  <c r="E20" i="5"/>
  <c r="D36" i="6"/>
  <c r="H25" i="6" s="1"/>
  <c r="C36" i="6"/>
  <c r="G25" i="6" s="1"/>
  <c r="C21" i="5"/>
  <c r="E21" i="5" l="1"/>
  <c r="M21" i="5" s="1"/>
  <c r="K21" i="5"/>
  <c r="M20" i="5"/>
  <c r="D21" i="5"/>
  <c r="L21" i="5" s="1"/>
  <c r="E36" i="6"/>
  <c r="D22" i="5" l="1"/>
  <c r="L22" i="5" s="1"/>
  <c r="C22" i="5"/>
  <c r="K22" i="5" s="1"/>
  <c r="E22" i="5" l="1"/>
  <c r="M22" i="5" s="1"/>
  <c r="D23" i="5" l="1"/>
  <c r="L23" i="5" s="1"/>
  <c r="C23" i="5" l="1"/>
  <c r="K23" i="5" s="1"/>
  <c r="E23" i="5" l="1"/>
  <c r="M23" i="5" s="1"/>
  <c r="D24" i="5" l="1"/>
  <c r="L24" i="5" s="1"/>
  <c r="H13" i="5" l="1"/>
  <c r="B18" i="2" s="1"/>
  <c r="C18" i="2" s="1"/>
  <c r="P13" i="5"/>
  <c r="C24" i="5"/>
  <c r="K24" i="5" s="1"/>
  <c r="B19" i="2" l="1"/>
  <c r="B44" i="2"/>
  <c r="C44" i="2" s="1"/>
  <c r="G13" i="5"/>
  <c r="O13" i="5"/>
  <c r="E24" i="5"/>
  <c r="M24" i="5" s="1"/>
  <c r="D18" i="2"/>
  <c r="B45" i="2" l="1"/>
  <c r="C45" i="2" s="1"/>
  <c r="C19" i="2"/>
  <c r="D44" i="2"/>
  <c r="D19" i="2"/>
  <c r="B21" i="2"/>
  <c r="C21" i="2" s="1"/>
  <c r="D25" i="5"/>
  <c r="L25" i="5" s="1"/>
  <c r="E24" i="3"/>
  <c r="E58" i="3" s="1"/>
  <c r="D45" i="2" l="1"/>
  <c r="E29" i="3"/>
  <c r="E63" i="3" s="1"/>
  <c r="B47" i="2"/>
  <c r="C47" i="2" s="1"/>
  <c r="B5" i="4"/>
  <c r="I5" i="4" s="1"/>
  <c r="B23" i="2"/>
  <c r="D21" i="2"/>
  <c r="C25" i="5"/>
  <c r="K25" i="5" s="1"/>
  <c r="E25" i="3"/>
  <c r="E59" i="3" s="1"/>
  <c r="B49" i="2" l="1"/>
  <c r="C49" i="2" s="1"/>
  <c r="C23" i="2"/>
  <c r="D47" i="2"/>
  <c r="E25" i="5"/>
  <c r="M25" i="5" s="1"/>
  <c r="E30" i="3"/>
  <c r="E64" i="3" s="1"/>
  <c r="B11" i="4"/>
  <c r="I11" i="4" s="1"/>
  <c r="I12" i="4" s="1"/>
  <c r="D23" i="2"/>
  <c r="D49" i="2" l="1"/>
  <c r="B12" i="4"/>
  <c r="D26" i="5"/>
  <c r="L26" i="5" s="1"/>
  <c r="C26" i="5" l="1"/>
  <c r="K26" i="5" s="1"/>
  <c r="E26" i="5" l="1"/>
  <c r="M26" i="5" s="1"/>
  <c r="D27" i="5" l="1"/>
  <c r="L27" i="5" s="1"/>
  <c r="C27" i="5" l="1"/>
  <c r="K27" i="5" s="1"/>
  <c r="E27" i="5" l="1"/>
  <c r="M27" i="5" s="1"/>
  <c r="D28" i="5" l="1"/>
  <c r="L28" i="5" s="1"/>
  <c r="C28" i="5" l="1"/>
  <c r="K28" i="5" s="1"/>
  <c r="E28" i="5" l="1"/>
  <c r="M28" i="5" s="1"/>
  <c r="H22" i="3"/>
  <c r="H56" i="3" s="1"/>
  <c r="D29" i="5" l="1"/>
  <c r="L29" i="5" s="1"/>
  <c r="C29" i="5" l="1"/>
  <c r="K29" i="5" s="1"/>
  <c r="E29" i="5" l="1"/>
  <c r="M29" i="5" s="1"/>
  <c r="D30" i="5" l="1"/>
  <c r="L30" i="5" s="1"/>
  <c r="C30" i="5" l="1"/>
  <c r="K30" i="5" s="1"/>
  <c r="E30" i="5" l="1"/>
  <c r="M30" i="5" s="1"/>
  <c r="D31" i="5" l="1"/>
  <c r="C31" i="5" l="1"/>
  <c r="K31" i="5" s="1"/>
  <c r="L31" i="5"/>
  <c r="E31" i="5" l="1"/>
  <c r="M31" i="5" s="1"/>
  <c r="D32" i="5" l="1"/>
  <c r="C32" i="5"/>
  <c r="K32" i="5" s="1"/>
  <c r="L32" i="5"/>
  <c r="E32" i="5"/>
  <c r="M32" i="5" s="1"/>
  <c r="D33" i="5" l="1"/>
  <c r="K22" i="3"/>
  <c r="K56" i="3" s="1"/>
  <c r="C33" i="5" l="1"/>
  <c r="K33" i="5" s="1"/>
  <c r="L33" i="5"/>
  <c r="F7" i="4"/>
  <c r="M7" i="4" s="1"/>
  <c r="E33" i="5" l="1"/>
  <c r="M33" i="5" s="1"/>
  <c r="D34" i="5" l="1"/>
  <c r="L34" i="5" s="1"/>
  <c r="C34" i="5"/>
  <c r="K34" i="5" s="1"/>
  <c r="E34" i="5" l="1"/>
  <c r="M34" i="5" s="1"/>
  <c r="D35" i="5" l="1"/>
  <c r="L35" i="5" s="1"/>
  <c r="C35" i="5" l="1"/>
  <c r="K35" i="5" s="1"/>
  <c r="E35" i="5" l="1"/>
  <c r="M35" i="5" s="1"/>
  <c r="D36" i="5" l="1"/>
  <c r="L36" i="5" s="1"/>
  <c r="H25" i="5" l="1"/>
  <c r="P25" i="5"/>
  <c r="C36" i="5"/>
  <c r="K36" i="5" s="1"/>
  <c r="F18" i="2" l="1"/>
  <c r="H18" i="2" s="1"/>
  <c r="G25" i="5"/>
  <c r="O25" i="5"/>
  <c r="E36" i="5"/>
  <c r="H24" i="3" l="1"/>
  <c r="H58" i="3" s="1"/>
  <c r="M36" i="5"/>
  <c r="G18" i="2"/>
  <c r="F44" i="2"/>
  <c r="G44" i="2" s="1"/>
  <c r="F19" i="2"/>
  <c r="F45" i="2" s="1"/>
  <c r="G45" i="2" s="1"/>
  <c r="D37" i="5"/>
  <c r="L37" i="5" s="1"/>
  <c r="F21" i="2" l="1"/>
  <c r="G21" i="2" s="1"/>
  <c r="G19" i="2"/>
  <c r="H19" i="2"/>
  <c r="H44" i="2"/>
  <c r="C37" i="5"/>
  <c r="K37" i="5" s="1"/>
  <c r="H25" i="3"/>
  <c r="H59" i="3" s="1"/>
  <c r="H29" i="3" l="1"/>
  <c r="H63" i="3" s="1"/>
  <c r="H21" i="2"/>
  <c r="D5" i="4"/>
  <c r="K5" i="4" s="1"/>
  <c r="F23" i="2"/>
  <c r="F49" i="2" s="1"/>
  <c r="G49" i="2" s="1"/>
  <c r="F47" i="2"/>
  <c r="G47" i="2" s="1"/>
  <c r="G23" i="2"/>
  <c r="H45" i="2"/>
  <c r="H23" i="2"/>
  <c r="E37" i="5"/>
  <c r="M37" i="5" s="1"/>
  <c r="D11" i="4"/>
  <c r="K11" i="4" s="1"/>
  <c r="K12" i="4" s="1"/>
  <c r="H30" i="3" l="1"/>
  <c r="H64" i="3" s="1"/>
  <c r="H47" i="2"/>
  <c r="H49" i="2"/>
  <c r="D12" i="4"/>
  <c r="D38" i="5"/>
  <c r="L38" i="5" s="1"/>
  <c r="C38" i="5" l="1"/>
  <c r="K38" i="5" s="1"/>
  <c r="E38" i="5" l="1"/>
  <c r="M38" i="5" s="1"/>
  <c r="D39" i="5" l="1"/>
  <c r="L39" i="5" s="1"/>
  <c r="C39" i="5" l="1"/>
  <c r="K39" i="5" s="1"/>
  <c r="E39" i="5" l="1"/>
  <c r="M39" i="5" s="1"/>
  <c r="D40" i="5" l="1"/>
  <c r="L40" i="5" s="1"/>
  <c r="C40" i="5" l="1"/>
  <c r="K40" i="5" s="1"/>
  <c r="E40" i="5" l="1"/>
  <c r="M40" i="5" s="1"/>
  <c r="D41" i="5" l="1"/>
  <c r="L41" i="5" s="1"/>
  <c r="C41" i="5" l="1"/>
  <c r="K41" i="5" s="1"/>
  <c r="E41" i="5" l="1"/>
  <c r="M41" i="5" s="1"/>
  <c r="D42" i="5" l="1"/>
  <c r="C42" i="5" l="1"/>
  <c r="K42" i="5" s="1"/>
  <c r="L42" i="5"/>
  <c r="E42" i="5" l="1"/>
  <c r="M42" i="5" s="1"/>
  <c r="D43" i="5" l="1"/>
  <c r="L43" i="5" s="1"/>
  <c r="C43" i="5"/>
  <c r="K43" i="5" s="1"/>
  <c r="E43" i="5" l="1"/>
  <c r="M43" i="5" s="1"/>
  <c r="D44" i="5" l="1"/>
  <c r="L44" i="5" s="1"/>
  <c r="C44" i="5" l="1"/>
  <c r="K44" i="5" s="1"/>
  <c r="E44" i="5" l="1"/>
  <c r="M44" i="5" s="1"/>
  <c r="D45" i="5" l="1"/>
  <c r="L45" i="5" s="1"/>
  <c r="C45" i="5" l="1"/>
  <c r="K45" i="5" s="1"/>
  <c r="E45" i="5" l="1"/>
  <c r="M45" i="5" s="1"/>
  <c r="D46" i="5" l="1"/>
  <c r="L46" i="5" s="1"/>
  <c r="C46" i="5" l="1"/>
  <c r="K46" i="5" s="1"/>
  <c r="E46" i="5" l="1"/>
  <c r="M46" i="5" s="1"/>
  <c r="D47" i="5" l="1"/>
  <c r="L47" i="5" s="1"/>
  <c r="C47" i="5" l="1"/>
  <c r="K47" i="5" s="1"/>
  <c r="E47" i="5" l="1"/>
  <c r="M47" i="5" s="1"/>
  <c r="D48" i="5" l="1"/>
  <c r="C48" i="5" l="1"/>
  <c r="K48" i="5" s="1"/>
  <c r="O37" i="5" s="1"/>
  <c r="L48" i="5"/>
  <c r="E48" i="5"/>
  <c r="H37" i="5"/>
  <c r="J18" i="2" s="1"/>
  <c r="J44" i="2" s="1"/>
  <c r="K44" i="2" s="1"/>
  <c r="P37" i="5"/>
  <c r="G37" i="5" l="1"/>
  <c r="K24" i="3"/>
  <c r="K58" i="3" s="1"/>
  <c r="M48" i="5"/>
  <c r="L44" i="2"/>
  <c r="K18" i="2"/>
  <c r="J19" i="2"/>
  <c r="J45" i="2" s="1"/>
  <c r="K45" i="2" s="1"/>
  <c r="K19" i="2" l="1"/>
  <c r="L45" i="2"/>
  <c r="L18" i="2"/>
  <c r="K25" i="3"/>
  <c r="K59" i="3" s="1"/>
  <c r="L19" i="2"/>
  <c r="J21" i="2"/>
  <c r="K21" i="2" l="1"/>
  <c r="J47" i="2"/>
  <c r="K47" i="2" s="1"/>
  <c r="K29" i="3"/>
  <c r="K63" i="3" s="1"/>
  <c r="J23" i="2"/>
  <c r="J49" i="2" s="1"/>
  <c r="K49" i="2" s="1"/>
  <c r="F5" i="4"/>
  <c r="M5" i="4" s="1"/>
  <c r="M8" i="4" s="1"/>
  <c r="L21" i="2"/>
  <c r="F11" i="4"/>
  <c r="M11" i="4" s="1"/>
  <c r="M12" i="4" s="1"/>
  <c r="K23" i="2" l="1"/>
  <c r="M14" i="4"/>
  <c r="L47" i="2"/>
  <c r="L49" i="2"/>
  <c r="F8" i="4"/>
  <c r="F12" i="4"/>
  <c r="K30" i="3"/>
  <c r="K64" i="3" s="1"/>
  <c r="L23" i="2"/>
  <c r="F14" i="4" l="1"/>
  <c r="G124" i="1" l="1"/>
  <c r="B7" i="4"/>
  <c r="I7" i="4" s="1"/>
  <c r="I8" i="4" s="1"/>
  <c r="I14" i="4" s="1"/>
  <c r="I17" i="4" s="1"/>
  <c r="E16" i="3" l="1"/>
  <c r="D7" i="4"/>
  <c r="D8" i="4" l="1"/>
  <c r="K7" i="4"/>
  <c r="K8" i="4" s="1"/>
  <c r="K14" i="4" s="1"/>
  <c r="K17" i="4" s="1"/>
  <c r="M17" i="4" s="1"/>
  <c r="F9" i="3"/>
  <c r="E50" i="3"/>
  <c r="F12" i="3"/>
  <c r="F10" i="3"/>
  <c r="F7" i="3"/>
  <c r="F8" i="3"/>
  <c r="F14" i="3"/>
  <c r="F13" i="3"/>
  <c r="B8" i="4"/>
  <c r="B14" i="4" s="1"/>
  <c r="F16" i="3"/>
  <c r="D14" i="4"/>
  <c r="F124" i="1" l="1"/>
  <c r="E124" i="1"/>
  <c r="E32" i="3" s="1"/>
  <c r="B17" i="4"/>
  <c r="D17" i="4" s="1"/>
  <c r="F17" i="4" s="1"/>
  <c r="F50" i="3"/>
  <c r="F43" i="3"/>
  <c r="F48" i="3"/>
  <c r="F44" i="3"/>
  <c r="F46" i="3"/>
  <c r="F42" i="3"/>
  <c r="F47" i="3"/>
  <c r="H32" i="3" l="1"/>
  <c r="K32" i="3"/>
  <c r="K33" i="3" s="1"/>
  <c r="L20" i="3" s="1"/>
  <c r="H33" i="3"/>
  <c r="E33" i="3"/>
  <c r="E67" i="3" s="1"/>
  <c r="K67" i="3" l="1"/>
  <c r="L56" i="3" s="1"/>
  <c r="I20" i="3"/>
  <c r="H67" i="3"/>
  <c r="F66" i="3"/>
  <c r="F56" i="3"/>
  <c r="F62" i="3"/>
  <c r="F67" i="3"/>
  <c r="F55" i="3"/>
  <c r="F61" i="3"/>
  <c r="F54" i="3"/>
  <c r="F59" i="3"/>
  <c r="F64" i="3"/>
  <c r="F58" i="3"/>
  <c r="F63" i="3"/>
  <c r="L66" i="3"/>
  <c r="K35" i="3"/>
  <c r="L32" i="3"/>
  <c r="L24" i="3"/>
  <c r="L30" i="3"/>
  <c r="L29" i="3"/>
  <c r="L28" i="3"/>
  <c r="L22" i="3"/>
  <c r="L21" i="3"/>
  <c r="L25" i="3"/>
  <c r="L27" i="3"/>
  <c r="L33" i="3"/>
  <c r="E35" i="3"/>
  <c r="F28" i="3"/>
  <c r="F27" i="3"/>
  <c r="F24" i="3"/>
  <c r="F25" i="3"/>
  <c r="F22" i="3"/>
  <c r="F33" i="3"/>
  <c r="F21" i="3"/>
  <c r="F20" i="3"/>
  <c r="F29" i="3"/>
  <c r="F30" i="3"/>
  <c r="F32" i="3"/>
  <c r="H35" i="3"/>
  <c r="I28" i="3"/>
  <c r="I27" i="3"/>
  <c r="I22" i="3"/>
  <c r="I24" i="3"/>
  <c r="I30" i="3"/>
  <c r="I33" i="3"/>
  <c r="I21" i="3"/>
  <c r="I29" i="3"/>
  <c r="I25" i="3"/>
  <c r="I32" i="3"/>
  <c r="L64" i="3" l="1"/>
  <c r="L55" i="3"/>
  <c r="L63" i="3"/>
  <c r="L54" i="3"/>
  <c r="L62" i="3"/>
  <c r="L58" i="3"/>
  <c r="L59" i="3"/>
  <c r="L61" i="3"/>
  <c r="L67" i="3"/>
  <c r="I66" i="3"/>
  <c r="I56" i="3"/>
  <c r="I62" i="3"/>
  <c r="I67" i="3"/>
  <c r="I55" i="3"/>
  <c r="I61" i="3"/>
  <c r="I54" i="3"/>
  <c r="I59" i="3"/>
  <c r="I64" i="3"/>
  <c r="I58" i="3"/>
  <c r="I63" i="3"/>
  <c r="B34" i="8"/>
  <c r="B36" i="8" s="1"/>
  <c r="C8" i="8" s="1"/>
  <c r="C17" i="8" l="1"/>
  <c r="C36" i="8" s="1"/>
  <c r="D8" i="8" s="1"/>
  <c r="C45" i="8"/>
  <c r="C54" i="8" s="1"/>
  <c r="C73" i="8" s="1"/>
  <c r="D17" i="8" l="1"/>
  <c r="D36" i="8" s="1"/>
  <c r="E8" i="8" s="1"/>
  <c r="D45" i="8"/>
  <c r="D54" i="8" s="1"/>
  <c r="D73" i="8" s="1"/>
  <c r="E17" i="8" l="1"/>
  <c r="E36" i="8" s="1"/>
  <c r="F8" i="8" s="1"/>
  <c r="E45" i="8"/>
  <c r="E54" i="8" s="1"/>
  <c r="E73" i="8" s="1"/>
  <c r="F17" i="8" l="1"/>
  <c r="F36" i="8" s="1"/>
  <c r="G8" i="8" s="1"/>
  <c r="F45" i="8"/>
  <c r="F54" i="8" s="1"/>
  <c r="F73" i="8" s="1"/>
  <c r="G17" i="8" l="1"/>
  <c r="G36" i="8" s="1"/>
  <c r="H8" i="8" s="1"/>
  <c r="G45" i="8"/>
  <c r="G54" i="8" s="1"/>
  <c r="G73" i="8" s="1"/>
  <c r="H17" i="8" l="1"/>
  <c r="H36" i="8" s="1"/>
  <c r="I8" i="8" s="1"/>
  <c r="H45" i="8"/>
  <c r="H54" i="8" s="1"/>
  <c r="H73" i="8" s="1"/>
  <c r="I17" i="8" l="1"/>
  <c r="I36" i="8" s="1"/>
  <c r="J8" i="8" s="1"/>
  <c r="I45" i="8"/>
  <c r="I54" i="8" s="1"/>
  <c r="I73" i="8" s="1"/>
  <c r="J17" i="8" l="1"/>
  <c r="J36" i="8" s="1"/>
  <c r="K8" i="8" s="1"/>
  <c r="J45" i="8"/>
  <c r="J54" i="8" s="1"/>
  <c r="J73" i="8" s="1"/>
  <c r="K17" i="8" l="1"/>
  <c r="K36" i="8" s="1"/>
  <c r="L8" i="8" s="1"/>
  <c r="K45" i="8"/>
  <c r="K54" i="8" s="1"/>
  <c r="K73" i="8" s="1"/>
  <c r="L17" i="8" l="1"/>
  <c r="L36" i="8" s="1"/>
  <c r="M8" i="8" s="1"/>
  <c r="L45" i="8"/>
  <c r="L54" i="8" s="1"/>
  <c r="L73" i="8" s="1"/>
  <c r="M17" i="8" l="1"/>
  <c r="M36" i="8" s="1"/>
  <c r="M45" i="8"/>
  <c r="M54" i="8" s="1"/>
  <c r="M73" i="8" s="1"/>
</calcChain>
</file>

<file path=xl/comments1.xml><?xml version="1.0" encoding="utf-8"?>
<comments xmlns="http://schemas.openxmlformats.org/spreadsheetml/2006/main">
  <authors>
    <author>FZ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</rPr>
          <t>periodo di utilizzo del bene</t>
        </r>
      </text>
    </comment>
    <comment ref="J10" authorId="0" shapeId="0">
      <text>
        <r>
          <rPr>
            <b/>
            <sz val="8"/>
            <color indexed="81"/>
            <rFont val="Tahoma"/>
            <charset val="1"/>
          </rPr>
          <t>periodo di utilizzo del bene</t>
        </r>
      </text>
    </comment>
    <comment ref="O10" authorId="0" shapeId="0">
      <text>
        <r>
          <rPr>
            <b/>
            <sz val="8"/>
            <color indexed="81"/>
            <rFont val="Tahoma"/>
            <family val="2"/>
          </rPr>
          <t>periodo di utilizzo del bene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<sst xmlns="http://schemas.openxmlformats.org/spreadsheetml/2006/main" count="483" uniqueCount="216">
  <si>
    <t>immobile:</t>
  </si>
  <si>
    <t>totale</t>
  </si>
  <si>
    <t>1)</t>
  </si>
  <si>
    <t>2)</t>
  </si>
  <si>
    <t>euro</t>
  </si>
  <si>
    <t>a)</t>
  </si>
  <si>
    <t>b)</t>
  </si>
  <si>
    <t>c)</t>
  </si>
  <si>
    <t>d)</t>
  </si>
  <si>
    <t>f)</t>
  </si>
  <si>
    <t>e)</t>
  </si>
  <si>
    <t>importo</t>
  </si>
  <si>
    <t>3)</t>
  </si>
  <si>
    <t>4)</t>
  </si>
  <si>
    <t>altri beni immateriali</t>
  </si>
  <si>
    <t>spese costituzione società</t>
  </si>
  <si>
    <t>spese pubblicità</t>
  </si>
  <si>
    <t>………………………</t>
  </si>
  <si>
    <t>attrezzature ufficio</t>
  </si>
  <si>
    <t>vendite</t>
  </si>
  <si>
    <t>prezzo unitario</t>
  </si>
  <si>
    <t>acquisti materie prime</t>
  </si>
  <si>
    <t>servizi</t>
  </si>
  <si>
    <t>consulenze tecniche</t>
  </si>
  <si>
    <t>consulenze amministrative</t>
  </si>
  <si>
    <t>energia elettrica</t>
  </si>
  <si>
    <t>utenze telefoniche</t>
  </si>
  <si>
    <t>servizi web</t>
  </si>
  <si>
    <t>durata in anni</t>
  </si>
  <si>
    <t>g)</t>
  </si>
  <si>
    <t>h)</t>
  </si>
  <si>
    <t>i)</t>
  </si>
  <si>
    <t>l)</t>
  </si>
  <si>
    <t>prodotto/servizio C (descrizione)</t>
  </si>
  <si>
    <t>prodotto/servizio D (descrizione)</t>
  </si>
  <si>
    <t>prodotto/servizio E (descrizione)</t>
  </si>
  <si>
    <t>dipendenti</t>
  </si>
  <si>
    <t>operai</t>
  </si>
  <si>
    <t>impiegati</t>
  </si>
  <si>
    <t>numero</t>
  </si>
  <si>
    <t>costo annuo</t>
  </si>
  <si>
    <t>costo totale</t>
  </si>
  <si>
    <t>quantità venduta</t>
  </si>
  <si>
    <t>quantità acquistata</t>
  </si>
  <si>
    <t>costo annuo per dipendente</t>
  </si>
  <si>
    <t>importo contributi per dipendente</t>
  </si>
  <si>
    <t>importo contributi</t>
  </si>
  <si>
    <t>amministratori - nome</t>
  </si>
  <si>
    <t>importo ammortamento</t>
  </si>
  <si>
    <t>INPUT DATI BUDGET</t>
  </si>
  <si>
    <t>Investimenti</t>
  </si>
  <si>
    <t>cambio valuta locale</t>
  </si>
  <si>
    <t>Imposte - altro</t>
  </si>
  <si>
    <t>assicurazioni</t>
  </si>
  <si>
    <t>spese d'ufficio e cancelleria</t>
  </si>
  <si>
    <t>affitto (sulla proprietà dell'impresa)</t>
  </si>
  <si>
    <t>spese di pubblicità e marketing</t>
  </si>
  <si>
    <t xml:space="preserve">affitto veicoli </t>
  </si>
  <si>
    <t>spese viaggio</t>
  </si>
  <si>
    <t>spedizioni</t>
  </si>
  <si>
    <t>spese per veicoli</t>
  </si>
  <si>
    <t>spese bancarie</t>
  </si>
  <si>
    <t>licenze e permessi</t>
  </si>
  <si>
    <t>altro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</si>
  <si>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</si>
  <si>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</si>
  <si>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</si>
  <si>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</si>
  <si>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</si>
  <si>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</si>
  <si>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</si>
  <si>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</si>
  <si>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</si>
  <si>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v)</t>
  </si>
  <si>
    <t>data inizio attività di produzione beni o servizi</t>
  </si>
  <si>
    <t>modalità di pagamento</t>
  </si>
  <si>
    <t>NOME SOCIETA'</t>
  </si>
  <si>
    <t>CONTO ECONOMICO PER VALORE AGGIUNTO</t>
  </si>
  <si>
    <t>importi in valuta locale</t>
  </si>
  <si>
    <t>PIANO DI AMMORTAMENTO MUTUO</t>
  </si>
  <si>
    <t>importo mutuo</t>
  </si>
  <si>
    <t>rate per anno</t>
  </si>
  <si>
    <t>tasso annuo</t>
  </si>
  <si>
    <t>rata</t>
  </si>
  <si>
    <t>debito residuo</t>
  </si>
  <si>
    <t>quota  interessi</t>
  </si>
  <si>
    <t>quota  capitale</t>
  </si>
  <si>
    <t>mutuo</t>
  </si>
  <si>
    <t>5)</t>
  </si>
  <si>
    <t>6)</t>
  </si>
  <si>
    <t>input conto economico</t>
  </si>
  <si>
    <t>spese prestazione di servizi</t>
  </si>
  <si>
    <t>VALORE AGGIUNTO</t>
  </si>
  <si>
    <t>costo del lavoro</t>
  </si>
  <si>
    <t>RISULTATO OPERATIVO LORDO</t>
  </si>
  <si>
    <t>RISULTATO OPERATIVO NETTO</t>
  </si>
  <si>
    <t>(imposte e tasse)</t>
  </si>
  <si>
    <t xml:space="preserve">RISULTATO NETTO  </t>
  </si>
  <si>
    <t>CASH FLOW</t>
  </si>
  <si>
    <t>compenso amministratori</t>
  </si>
  <si>
    <t>ammortamenti</t>
  </si>
  <si>
    <t>anno 1</t>
  </si>
  <si>
    <t>anno 3</t>
  </si>
  <si>
    <t>anno 2</t>
  </si>
  <si>
    <t>RICAVI</t>
  </si>
  <si>
    <t>materie prime</t>
  </si>
  <si>
    <t>mesi di attività primo anno</t>
  </si>
  <si>
    <t>ATTIVO</t>
  </si>
  <si>
    <t>CAPITALE CIRCOLANTE LORDO</t>
  </si>
  <si>
    <t>CAPITALE FISSO</t>
  </si>
  <si>
    <t>CAPITALE INVESTITO</t>
  </si>
  <si>
    <t>PASSIVO</t>
  </si>
  <si>
    <t>banche</t>
  </si>
  <si>
    <t>PASSIVITÀ CORRENTI</t>
  </si>
  <si>
    <t>mutui</t>
  </si>
  <si>
    <t>PASSIVITÀ CONSOLIDATE</t>
  </si>
  <si>
    <t>CAPITALE PROPRIO</t>
  </si>
  <si>
    <t>CAPITALE DISPONIBILE</t>
  </si>
  <si>
    <t>STATO PATRIMONIALE</t>
  </si>
  <si>
    <t>crediti clienti</t>
  </si>
  <si>
    <t>debiti fornitori</t>
  </si>
  <si>
    <t>capitale investito dall' imprenditore</t>
  </si>
  <si>
    <t>capitale di terzi</t>
  </si>
  <si>
    <t>se negativo necessità di capitale da inserire nella start up</t>
  </si>
  <si>
    <t>partenza = anno 0</t>
  </si>
  <si>
    <t>check</t>
  </si>
  <si>
    <t>immobilizzazioni</t>
  </si>
  <si>
    <t>- fondo ammortamento</t>
  </si>
  <si>
    <t>PIANO PER FORMULARE DECISIONI FINANZIARIE</t>
  </si>
  <si>
    <t>- incremento (+ decremento) capitale circolante netto</t>
  </si>
  <si>
    <t>- incremento (+ decremento) immobilizzazioni</t>
  </si>
  <si>
    <t xml:space="preserve"> risultato d'esercizio </t>
  </si>
  <si>
    <t xml:space="preserve"> + ammortamento</t>
  </si>
  <si>
    <t>flusso di cassa proveniente dalla gestione corrente</t>
  </si>
  <si>
    <t>flusso di cassa proveniente dagli investimenti</t>
  </si>
  <si>
    <t>mese di erogazione 
(indicare 1 per gennaio, 12 per dicembre)</t>
  </si>
  <si>
    <t>mesi</t>
  </si>
  <si>
    <t>interessi pagati per anno</t>
  </si>
  <si>
    <t>capitale pagato per anno</t>
  </si>
  <si>
    <t>oneri finanziari mutuo</t>
  </si>
  <si>
    <t>divisore</t>
  </si>
  <si>
    <t>+ incremento (- decremento) passività consolidate</t>
  </si>
  <si>
    <t>cassa</t>
  </si>
  <si>
    <t>mese di erogazione 
(indicare 1 per gennaio, 2 per febbraio, …….., 12 per dicembre)</t>
  </si>
  <si>
    <t>manutenzione beni</t>
  </si>
  <si>
    <t>costo 1° anno</t>
  </si>
  <si>
    <t>costo 2° anno</t>
  </si>
  <si>
    <t>costo 3° anno</t>
  </si>
  <si>
    <t>importi in euro</t>
  </si>
  <si>
    <t>TOTALE INVESTIMENTI MATERIALI</t>
  </si>
  <si>
    <t>TOTALE INVESTIMENTI IMMATERIALI</t>
  </si>
  <si>
    <t>progressivo risultati d'esercizio</t>
  </si>
  <si>
    <t>DECISIONI FINANZIARIE</t>
  </si>
  <si>
    <t>- di cui equity di terzi</t>
  </si>
  <si>
    <t>- di cui indebitamento</t>
  </si>
  <si>
    <t>apporto di capitale</t>
  </si>
  <si>
    <t>necessità (surplus) di apporto di capitale</t>
  </si>
  <si>
    <t>mutuo 1</t>
  </si>
  <si>
    <t>mutuo 3</t>
  </si>
  <si>
    <t>mutuo 2</t>
  </si>
  <si>
    <t>1 = mutuo</t>
  </si>
  <si>
    <t>2 = cash</t>
  </si>
  <si>
    <t>furgoni</t>
  </si>
  <si>
    <t>macchine ufficio</t>
  </si>
  <si>
    <t>climatizzazione</t>
  </si>
  <si>
    <t>spese rinnovo locali</t>
  </si>
  <si>
    <t>impianto fotovoltaico</t>
  </si>
  <si>
    <t>attrezzature</t>
  </si>
  <si>
    <t>descrizione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</si>
  <si>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</si>
  <si>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</si>
  <si>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</si>
  <si>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</si>
  <si>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</si>
  <si>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</si>
  <si>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</si>
  <si>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</si>
  <si>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</si>
  <si>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</si>
  <si>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</si>
  <si>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</si>
  <si>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incassi</t>
  </si>
  <si>
    <t>saldo inizio periodo</t>
  </si>
  <si>
    <t>mutuo banca</t>
  </si>
  <si>
    <t>……………….</t>
  </si>
  <si>
    <t>esborsi</t>
  </si>
  <si>
    <t>contributi dipendenti</t>
  </si>
  <si>
    <t>imposte</t>
  </si>
  <si>
    <t>compenso agenti</t>
  </si>
  <si>
    <t>spese banca</t>
  </si>
  <si>
    <t>sbilancio periodo</t>
  </si>
  <si>
    <t>macchinari e altri beni materiali (descrizione)</t>
  </si>
  <si>
    <t>pulizie</t>
  </si>
  <si>
    <t>sicurezza</t>
  </si>
  <si>
    <t>prodotti finiti</t>
  </si>
  <si>
    <t>magazzino rimanenze finali</t>
  </si>
  <si>
    <t>rimanenze finali</t>
  </si>
  <si>
    <t>w)</t>
  </si>
  <si>
    <t>z)</t>
  </si>
  <si>
    <t>incassi da clienti</t>
  </si>
  <si>
    <t>finanziamenti da terzi</t>
  </si>
  <si>
    <t>equity di terzi</t>
  </si>
  <si>
    <t>pagamento fornitori investimenti iniziali</t>
  </si>
  <si>
    <t>pagamento fornitori gestione</t>
  </si>
  <si>
    <t>vendite mensilizzate 1° anno</t>
  </si>
  <si>
    <t xml:space="preserve">assicurazione </t>
  </si>
  <si>
    <t>Rimanenze prodotti finiti</t>
  </si>
  <si>
    <t>PRODUZIONE LORDA</t>
  </si>
  <si>
    <t>flusso di cassa annuo netto</t>
  </si>
  <si>
    <t>flusso di cassa progressivo</t>
  </si>
  <si>
    <t>prodotto/servizio A (descrizione)</t>
  </si>
  <si>
    <t>prodotto/servizio B (descrizione)</t>
  </si>
  <si>
    <t>giorni medi di incasso</t>
  </si>
  <si>
    <t xml:space="preserve">giorni medi di pagamento </t>
  </si>
  <si>
    <t>giorni medi di pagamento</t>
  </si>
  <si>
    <t>COMPILARE SOLO PAGINA INPUT, LE ALTRE SI AGGIORNANO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</si>
</sst>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_);_(@_)"/>
    <numFmt numFmtId="166" formatCode="_(* #,##0_);_(* \(#,##0\);_(* &quot;-&quot;_);_(@_)"/>
    <numFmt numFmtId="167" formatCode="_-* #,##0.0000000_-;\-* #,##0.0000000_-;_-* &quot;-&quot;??_-;_-@_-"/>
    <numFmt numFmtId="168" formatCode="_-[$€-410]\ * #,##0.00_-;\-[$€-410]\ * #,##0.00_-;_-[$€-410]\ * &quot;-&quot;??_-;_-@_-"/>
  </numFmts>
  <fonts count="3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i/>
      <sz val="11"/>
      <name val="Calibri"/>
      <family val="2"/>
    </font>
    <font>
      <sz val="11"/>
      <name val="Calibri"/>
      <family val="2"/>
      <scheme val="minor"/>
    </font>
    <font>
      <b/>
      <i/>
      <u val="singleAccounting"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u val="singleAccounting"/>
      <sz val="11"/>
      <color theme="1"/>
      <name val="Calibri"/>
      <family val="2"/>
    </font>
    <font>
      <sz val="11"/>
      <color theme="0" tint="-0.14999847407452621"/>
      <name val="Calibri"/>
      <family val="2"/>
    </font>
    <font>
      <b/>
      <i/>
      <sz val="11"/>
      <name val="Calibri"/>
      <family val="2"/>
      <scheme val="minor"/>
    </font>
    <font>
      <b/>
      <i/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</font>
    <font>
      <sz val="9"/>
      <color rgb="FFFF0000"/>
      <name val="Calibri"/>
      <family val="2"/>
    </font>
    <font>
      <b/>
      <sz val="8"/>
      <color indexed="81"/>
      <name val="Tahoma"/>
      <charset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0" tint="-0.14999847407452621"/>
      <name val="Calibri"/>
      <family val="2"/>
    </font>
    <font>
      <b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sz val="11"/>
      <color theme="0" tint="-0.499984740745262"/>
      <name val="Calibri"/>
      <family val="2"/>
    </font>
    <font>
      <b/>
      <sz val="14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7"/>
      </patternFill>
    </fill>
    <fill>
      <patternFill patternType="solid">
        <fgColor rgb="FFF63110"/>
        <bgColor indexed="64"/>
      </patternFill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</cellStyleXfs>
  <cellXfs count="220">
    <xf numFmtId="0" fontId="0" fillId="0" borderId="0" xfId="0"/>
    <xf numFmtId="43" fontId="0" fillId="0" borderId="0" xfId="1" applyFont="1" applyAlignment="1">
      <alignment vertical="center" wrapText="1"/>
    </xf>
    <xf numFmtId="166" fontId="6" fillId="0" borderId="0" xfId="3" applyNumberFormat="1" applyFont="1" applyBorder="1" applyProtection="1"/>
    <xf numFmtId="10" fontId="6" fillId="0" borderId="0" xfId="2" applyNumberFormat="1" applyFont="1" applyBorder="1" applyProtection="1"/>
    <xf numFmtId="10" fontId="6" fillId="0" borderId="0" xfId="2" applyNumberFormat="1" applyFont="1" applyBorder="1"/>
    <xf numFmtId="166" fontId="6" fillId="0" borderId="1" xfId="3" applyNumberFormat="1" applyFont="1" applyBorder="1" applyProtection="1"/>
    <xf numFmtId="166" fontId="7" fillId="0" borderId="0" xfId="3" applyNumberFormat="1" applyFont="1" applyBorder="1" applyProtection="1"/>
    <xf numFmtId="10" fontId="7" fillId="0" borderId="0" xfId="2" applyNumberFormat="1" applyFont="1" applyBorder="1" applyProtection="1"/>
    <xf numFmtId="10" fontId="7" fillId="0" borderId="0" xfId="2" applyNumberFormat="1" applyFont="1" applyBorder="1"/>
    <xf numFmtId="166" fontId="6" fillId="0" borderId="0" xfId="3" applyNumberFormat="1" applyFont="1" applyBorder="1"/>
    <xf numFmtId="166" fontId="7" fillId="0" borderId="0" xfId="3" applyNumberFormat="1" applyFont="1" applyBorder="1" applyAlignment="1" applyProtection="1">
      <alignment horizontal="left"/>
    </xf>
    <xf numFmtId="166" fontId="7" fillId="0" borderId="2" xfId="3" applyNumberFormat="1" applyFont="1" applyBorder="1" applyProtection="1"/>
    <xf numFmtId="166" fontId="7" fillId="0" borderId="0" xfId="3" applyNumberFormat="1" applyFont="1" applyBorder="1"/>
    <xf numFmtId="166" fontId="7" fillId="0" borderId="0" xfId="3" applyNumberFormat="1" applyFont="1" applyBorder="1" applyAlignment="1" applyProtection="1">
      <alignment horizontal="fill"/>
    </xf>
    <xf numFmtId="166" fontId="7" fillId="0" borderId="3" xfId="3" applyNumberFormat="1" applyFont="1" applyBorder="1" applyProtection="1"/>
    <xf numFmtId="0" fontId="2" fillId="0" borderId="0" xfId="0" applyFont="1"/>
    <xf numFmtId="166" fontId="9" fillId="0" borderId="0" xfId="1" applyNumberFormat="1" applyFont="1" applyAlignment="1">
      <alignment vertical="center" wrapText="1"/>
    </xf>
    <xf numFmtId="166" fontId="9" fillId="0" borderId="0" xfId="0" applyNumberFormat="1" applyFont="1"/>
    <xf numFmtId="166" fontId="11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vertical="top"/>
    </xf>
    <xf numFmtId="43" fontId="13" fillId="5" borderId="0" xfId="5" applyNumberFormat="1" applyFont="1" applyAlignment="1">
      <alignment horizontal="center" vertical="center" wrapText="1"/>
    </xf>
    <xf numFmtId="166" fontId="12" fillId="0" borderId="0" xfId="1" applyNumberFormat="1" applyFont="1" applyAlignment="1">
      <alignment horizontal="right" vertical="top"/>
    </xf>
    <xf numFmtId="166" fontId="12" fillId="0" borderId="0" xfId="1" applyNumberFormat="1" applyFont="1" applyAlignment="1">
      <alignment horizontal="right"/>
    </xf>
    <xf numFmtId="166" fontId="12" fillId="0" borderId="1" xfId="1" applyNumberFormat="1" applyFont="1" applyBorder="1" applyAlignment="1">
      <alignment horizontal="right" vertical="top"/>
    </xf>
    <xf numFmtId="166" fontId="9" fillId="0" borderId="0" xfId="0" applyNumberFormat="1" applyFont="1" applyFill="1"/>
    <xf numFmtId="166" fontId="12" fillId="0" borderId="0" xfId="1" applyNumberFormat="1" applyFont="1" applyAlignment="1">
      <alignment vertical="center" wrapText="1"/>
    </xf>
    <xf numFmtId="166" fontId="12" fillId="0" borderId="0" xfId="1" applyNumberFormat="1" applyFont="1" applyAlignment="1">
      <alignment horizontal="center" vertical="center" wrapText="1"/>
    </xf>
    <xf numFmtId="166" fontId="12" fillId="0" borderId="0" xfId="1" quotePrefix="1" applyNumberFormat="1" applyFont="1" applyAlignment="1">
      <alignment vertical="center" wrapText="1"/>
    </xf>
    <xf numFmtId="166" fontId="11" fillId="0" borderId="0" xfId="1" applyNumberFormat="1" applyFont="1" applyAlignment="1">
      <alignment vertical="center" wrapText="1"/>
    </xf>
    <xf numFmtId="166" fontId="14" fillId="4" borderId="0" xfId="4" applyNumberFormat="1" applyFont="1" applyAlignment="1">
      <alignment horizontal="left" vertical="center"/>
    </xf>
    <xf numFmtId="166" fontId="11" fillId="0" borderId="0" xfId="1" applyNumberFormat="1" applyFont="1" applyFill="1" applyAlignment="1">
      <alignment horizontal="center" vertical="center" wrapText="1"/>
    </xf>
    <xf numFmtId="43" fontId="13" fillId="0" borderId="0" xfId="5" applyNumberFormat="1" applyFont="1" applyFill="1" applyAlignment="1">
      <alignment horizontal="center" vertical="center" wrapText="1"/>
    </xf>
    <xf numFmtId="166" fontId="11" fillId="0" borderId="0" xfId="0" applyNumberFormat="1" applyFont="1" applyFill="1" applyAlignment="1">
      <alignment horizontal="center"/>
    </xf>
    <xf numFmtId="166" fontId="12" fillId="0" borderId="0" xfId="1" applyNumberFormat="1" applyFont="1" applyFill="1" applyAlignment="1">
      <alignment horizontal="center" vertical="center" wrapText="1"/>
    </xf>
    <xf numFmtId="166" fontId="12" fillId="0" borderId="1" xfId="1" applyNumberFormat="1" applyFont="1" applyBorder="1" applyAlignment="1">
      <alignment vertical="center" wrapText="1"/>
    </xf>
    <xf numFmtId="166" fontId="15" fillId="0" borderId="0" xfId="1" applyNumberFormat="1" applyFont="1" applyAlignment="1">
      <alignment vertical="center" wrapText="1"/>
    </xf>
    <xf numFmtId="43" fontId="9" fillId="0" borderId="0" xfId="1" applyFont="1" applyAlignment="1">
      <alignment vertical="center" wrapText="1"/>
    </xf>
    <xf numFmtId="0" fontId="12" fillId="0" borderId="0" xfId="0" applyFont="1"/>
    <xf numFmtId="1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>
      <alignment vertical="center"/>
    </xf>
    <xf numFmtId="43" fontId="12" fillId="0" borderId="0" xfId="1" applyNumberFormat="1" applyFont="1"/>
    <xf numFmtId="43" fontId="10" fillId="0" borderId="0" xfId="1" applyFont="1" applyAlignment="1">
      <alignment vertical="center" wrapText="1"/>
    </xf>
    <xf numFmtId="41" fontId="12" fillId="0" borderId="0" xfId="0" applyNumberFormat="1" applyFont="1"/>
    <xf numFmtId="0" fontId="9" fillId="0" borderId="0" xfId="0" applyFont="1"/>
    <xf numFmtId="166" fontId="22" fillId="0" borderId="0" xfId="3" applyNumberFormat="1" applyFont="1" applyBorder="1" applyAlignment="1" applyProtection="1">
      <alignment horizontal="center"/>
    </xf>
    <xf numFmtId="49" fontId="23" fillId="0" borderId="0" xfId="3" applyNumberFormat="1" applyFont="1" applyBorder="1" applyAlignment="1" applyProtection="1">
      <alignment horizontal="center"/>
    </xf>
    <xf numFmtId="166" fontId="16" fillId="0" borderId="0" xfId="3" applyNumberFormat="1" applyFont="1" applyBorder="1"/>
    <xf numFmtId="43" fontId="13" fillId="5" borderId="0" xfId="5" applyNumberFormat="1" applyFont="1" applyAlignment="1">
      <alignment horizontal="center" vertical="center" wrapText="1"/>
    </xf>
    <xf numFmtId="166" fontId="22" fillId="0" borderId="0" xfId="3" applyNumberFormat="1" applyFont="1" applyBorder="1" applyAlignment="1" applyProtection="1">
      <alignment horizontal="center"/>
    </xf>
    <xf numFmtId="166" fontId="0" fillId="0" borderId="0" xfId="0" applyNumberFormat="1"/>
    <xf numFmtId="166" fontId="22" fillId="0" borderId="0" xfId="3" applyNumberFormat="1" applyFont="1" applyBorder="1" applyAlignment="1" applyProtection="1"/>
    <xf numFmtId="49" fontId="23" fillId="0" borderId="0" xfId="3" applyNumberFormat="1" applyFont="1" applyBorder="1" applyAlignment="1" applyProtection="1">
      <alignment horizontal="center" vertical="center"/>
    </xf>
    <xf numFmtId="166" fontId="16" fillId="0" borderId="0" xfId="3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6" fontId="16" fillId="0" borderId="0" xfId="3" applyNumberFormat="1" applyFont="1" applyBorder="1" applyAlignment="1" applyProtection="1">
      <alignment horizontal="left" vertical="center"/>
    </xf>
    <xf numFmtId="10" fontId="16" fillId="0" borderId="0" xfId="2" applyNumberFormat="1" applyFont="1" applyBorder="1" applyAlignment="1" applyProtection="1">
      <alignment vertical="center"/>
    </xf>
    <xf numFmtId="166" fontId="24" fillId="0" borderId="0" xfId="3" applyNumberFormat="1" applyFont="1" applyBorder="1" applyAlignment="1" applyProtection="1">
      <alignment horizontal="left" vertical="center"/>
    </xf>
    <xf numFmtId="10" fontId="24" fillId="0" borderId="0" xfId="2" applyNumberFormat="1" applyFont="1" applyBorder="1" applyAlignment="1" applyProtection="1">
      <alignment vertical="center"/>
    </xf>
    <xf numFmtId="166" fontId="24" fillId="0" borderId="0" xfId="3" applyNumberFormat="1" applyFont="1" applyBorder="1" applyAlignment="1">
      <alignment vertical="center"/>
    </xf>
    <xf numFmtId="166" fontId="16" fillId="0" borderId="0" xfId="3" quotePrefix="1" applyNumberFormat="1" applyFont="1" applyBorder="1" applyAlignment="1">
      <alignment vertical="center"/>
    </xf>
    <xf numFmtId="165" fontId="16" fillId="0" borderId="0" xfId="3" applyNumberFormat="1" applyFont="1" applyBorder="1" applyAlignment="1">
      <alignment vertical="center"/>
    </xf>
    <xf numFmtId="166" fontId="23" fillId="0" borderId="0" xfId="3" applyNumberFormat="1" applyFont="1" applyBorder="1" applyAlignment="1" applyProtection="1">
      <alignment horizontal="center" vertical="center"/>
    </xf>
    <xf numFmtId="166" fontId="22" fillId="0" borderId="0" xfId="3" applyNumberFormat="1" applyFont="1" applyBorder="1" applyAlignment="1">
      <alignment vertical="center"/>
    </xf>
    <xf numFmtId="166" fontId="22" fillId="0" borderId="0" xfId="3" applyNumberFormat="1" applyFont="1" applyBorder="1" applyAlignment="1">
      <alignment horizontal="center" vertical="center"/>
    </xf>
    <xf numFmtId="166" fontId="10" fillId="2" borderId="0" xfId="1" applyNumberFormat="1" applyFont="1" applyFill="1" applyAlignment="1">
      <alignment vertical="center" wrapText="1"/>
    </xf>
    <xf numFmtId="168" fontId="12" fillId="0" borderId="0" xfId="1" applyNumberFormat="1" applyFont="1" applyAlignment="1">
      <alignment horizontal="right" vertical="top"/>
    </xf>
    <xf numFmtId="168" fontId="9" fillId="0" borderId="0" xfId="0" applyNumberFormat="1" applyFont="1"/>
    <xf numFmtId="168" fontId="12" fillId="0" borderId="0" xfId="1" applyNumberFormat="1" applyFont="1" applyAlignment="1">
      <alignment horizontal="right"/>
    </xf>
    <xf numFmtId="168" fontId="9" fillId="0" borderId="0" xfId="0" applyNumberFormat="1" applyFont="1" applyFill="1"/>
    <xf numFmtId="168" fontId="11" fillId="0" borderId="0" xfId="1" applyNumberFormat="1" applyFont="1" applyAlignment="1">
      <alignment vertical="center" wrapText="1"/>
    </xf>
    <xf numFmtId="168" fontId="12" fillId="0" borderId="0" xfId="1" applyNumberFormat="1" applyFont="1" applyAlignment="1">
      <alignment vertical="center" wrapText="1"/>
    </xf>
    <xf numFmtId="166" fontId="10" fillId="0" borderId="0" xfId="0" applyNumberFormat="1" applyFont="1"/>
    <xf numFmtId="165" fontId="16" fillId="0" borderId="0" xfId="3" applyNumberFormat="1" applyFont="1" applyBorder="1" applyAlignment="1" applyProtection="1">
      <alignment vertical="center"/>
    </xf>
    <xf numFmtId="165" fontId="16" fillId="0" borderId="1" xfId="3" applyNumberFormat="1" applyFont="1" applyBorder="1" applyAlignment="1" applyProtection="1">
      <alignment vertical="center"/>
    </xf>
    <xf numFmtId="165" fontId="24" fillId="0" borderId="0" xfId="3" applyNumberFormat="1" applyFont="1" applyBorder="1" applyAlignment="1" applyProtection="1">
      <alignment vertical="center"/>
    </xf>
    <xf numFmtId="165" fontId="16" fillId="0" borderId="1" xfId="3" applyNumberFormat="1" applyFont="1" applyBorder="1" applyAlignment="1">
      <alignment vertical="center"/>
    </xf>
    <xf numFmtId="165" fontId="24" fillId="0" borderId="2" xfId="3" applyNumberFormat="1" applyFont="1" applyBorder="1" applyAlignment="1" applyProtection="1">
      <alignment vertical="center"/>
    </xf>
    <xf numFmtId="165" fontId="22" fillId="0" borderId="0" xfId="3" applyNumberFormat="1" applyFont="1" applyBorder="1" applyAlignment="1" applyProtection="1">
      <alignment horizontal="center" vertical="center"/>
    </xf>
    <xf numFmtId="165" fontId="16" fillId="0" borderId="0" xfId="3" applyNumberFormat="1" applyFont="1" applyBorder="1" applyAlignment="1" applyProtection="1">
      <alignment horizontal="fill" vertical="center"/>
    </xf>
    <xf numFmtId="0" fontId="26" fillId="0" borderId="0" xfId="0" applyFont="1"/>
    <xf numFmtId="43" fontId="9" fillId="0" borderId="10" xfId="1" applyFont="1" applyBorder="1" applyAlignment="1">
      <alignment vertical="center" wrapText="1"/>
    </xf>
    <xf numFmtId="165" fontId="26" fillId="0" borderId="0" xfId="0" applyNumberFormat="1" applyFont="1"/>
    <xf numFmtId="164" fontId="12" fillId="0" borderId="0" xfId="1" applyNumberFormat="1" applyFont="1" applyFill="1" applyAlignment="1" applyProtection="1">
      <alignment horizontal="right"/>
    </xf>
    <xf numFmtId="10" fontId="12" fillId="0" borderId="0" xfId="2" applyNumberFormat="1" applyFont="1" applyFill="1" applyAlignment="1" applyProtection="1">
      <alignment horizontal="right"/>
    </xf>
    <xf numFmtId="164" fontId="12" fillId="0" borderId="0" xfId="1" applyNumberFormat="1" applyFont="1" applyFill="1" applyAlignment="1">
      <alignment vertical="center"/>
    </xf>
    <xf numFmtId="0" fontId="12" fillId="0" borderId="0" xfId="0" applyFont="1" applyFill="1" applyAlignment="1" applyProtection="1">
      <alignment horizontal="center"/>
    </xf>
    <xf numFmtId="41" fontId="12" fillId="0" borderId="0" xfId="3" applyFont="1" applyFill="1" applyProtection="1"/>
    <xf numFmtId="164" fontId="12" fillId="0" borderId="0" xfId="1" applyNumberFormat="1" applyFont="1" applyFill="1" applyProtection="1"/>
    <xf numFmtId="41" fontId="16" fillId="0" borderId="0" xfId="5" applyNumberFormat="1" applyFont="1" applyFill="1" applyProtection="1"/>
    <xf numFmtId="43" fontId="12" fillId="0" borderId="0" xfId="1" applyNumberFormat="1" applyFont="1" applyFill="1"/>
    <xf numFmtId="0" fontId="12" fillId="0" borderId="0" xfId="0" applyFont="1" applyFill="1"/>
    <xf numFmtId="41" fontId="11" fillId="0" borderId="0" xfId="0" applyNumberFormat="1" applyFont="1" applyFill="1"/>
    <xf numFmtId="43" fontId="9" fillId="0" borderId="0" xfId="1" applyFont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0" fontId="9" fillId="0" borderId="1" xfId="0" applyFont="1" applyBorder="1"/>
    <xf numFmtId="166" fontId="12" fillId="0" borderId="0" xfId="1" applyNumberFormat="1" applyFont="1" applyBorder="1" applyAlignment="1" applyProtection="1"/>
    <xf numFmtId="0" fontId="12" fillId="0" borderId="0" xfId="0" applyFont="1" applyBorder="1" applyAlignment="1">
      <alignment vertical="center"/>
    </xf>
    <xf numFmtId="166" fontId="11" fillId="0" borderId="0" xfId="1" applyNumberFormat="1" applyFont="1" applyBorder="1" applyAlignment="1" applyProtection="1">
      <alignment horizontal="center"/>
    </xf>
    <xf numFmtId="166" fontId="15" fillId="0" borderId="0" xfId="1" applyNumberFormat="1" applyFont="1" applyBorder="1" applyAlignment="1" applyProtection="1">
      <alignment horizontal="center"/>
    </xf>
    <xf numFmtId="166" fontId="12" fillId="2" borderId="0" xfId="1" applyNumberFormat="1" applyFont="1" applyFill="1" applyBorder="1" applyAlignment="1" applyProtection="1">
      <alignment horizontal="left"/>
    </xf>
    <xf numFmtId="166" fontId="12" fillId="0" borderId="0" xfId="1" quotePrefix="1" applyNumberFormat="1" applyFont="1" applyBorder="1" applyAlignment="1" applyProtection="1"/>
    <xf numFmtId="166" fontId="11" fillId="0" borderId="0" xfId="1" applyNumberFormat="1" applyFont="1" applyBorder="1" applyAlignment="1" applyProtection="1"/>
    <xf numFmtId="166" fontId="13" fillId="4" borderId="0" xfId="4" applyNumberFormat="1" applyFont="1" applyBorder="1" applyAlignment="1" applyProtection="1"/>
    <xf numFmtId="166" fontId="12" fillId="0" borderId="0" xfId="1" applyNumberFormat="1" applyFont="1" applyBorder="1" applyAlignment="1" applyProtection="1">
      <alignment horizontal="left"/>
    </xf>
    <xf numFmtId="165" fontId="11" fillId="0" borderId="0" xfId="1" applyNumberFormat="1" applyFont="1" applyBorder="1" applyAlignment="1" applyProtection="1">
      <alignment horizontal="center"/>
    </xf>
    <xf numFmtId="165" fontId="9" fillId="3" borderId="0" xfId="1" applyNumberFormat="1" applyFont="1" applyFill="1" applyAlignment="1">
      <alignment vertical="center" wrapText="1"/>
    </xf>
    <xf numFmtId="165" fontId="12" fillId="0" borderId="0" xfId="1" applyNumberFormat="1" applyFont="1" applyBorder="1" applyAlignment="1" applyProtection="1"/>
    <xf numFmtId="165" fontId="12" fillId="2" borderId="0" xfId="1" applyNumberFormat="1" applyFont="1" applyFill="1" applyBorder="1" applyAlignment="1" applyProtection="1"/>
    <xf numFmtId="165" fontId="9" fillId="3" borderId="1" xfId="1" applyNumberFormat="1" applyFont="1" applyFill="1" applyBorder="1" applyAlignment="1">
      <alignment vertical="center" wrapText="1"/>
    </xf>
    <xf numFmtId="165" fontId="9" fillId="2" borderId="0" xfId="1" applyNumberFormat="1" applyFont="1" applyFill="1" applyAlignment="1">
      <alignment vertical="center" wrapText="1"/>
    </xf>
    <xf numFmtId="165" fontId="13" fillId="4" borderId="2" xfId="4" applyNumberFormat="1" applyFont="1" applyBorder="1" applyAlignment="1" applyProtection="1"/>
    <xf numFmtId="166" fontId="30" fillId="0" borderId="0" xfId="1" applyNumberFormat="1" applyFont="1" applyBorder="1" applyAlignment="1" applyProtection="1">
      <alignment horizontal="center"/>
    </xf>
    <xf numFmtId="0" fontId="21" fillId="0" borderId="0" xfId="0" applyFont="1" applyBorder="1" applyAlignment="1">
      <alignment vertical="center"/>
    </xf>
    <xf numFmtId="1" fontId="30" fillId="0" borderId="0" xfId="1" applyNumberFormat="1" applyFont="1" applyBorder="1" applyAlignment="1" applyProtection="1">
      <alignment horizontal="center"/>
    </xf>
    <xf numFmtId="166" fontId="14" fillId="8" borderId="0" xfId="7" applyNumberFormat="1" applyFont="1" applyAlignment="1">
      <alignment vertical="center" wrapText="1"/>
    </xf>
    <xf numFmtId="166" fontId="14" fillId="8" borderId="0" xfId="7" applyNumberFormat="1" applyFont="1"/>
    <xf numFmtId="166" fontId="31" fillId="0" borderId="0" xfId="1" applyNumberFormat="1" applyFont="1" applyAlignment="1">
      <alignment vertical="center" wrapText="1"/>
    </xf>
    <xf numFmtId="166" fontId="31" fillId="0" borderId="0" xfId="0" applyNumberFormat="1" applyFont="1"/>
    <xf numFmtId="166" fontId="32" fillId="0" borderId="0" xfId="1" applyNumberFormat="1" applyFont="1" applyAlignment="1">
      <alignment vertical="center" wrapText="1"/>
    </xf>
    <xf numFmtId="166" fontId="32" fillId="0" borderId="0" xfId="0" applyNumberFormat="1" applyFont="1"/>
    <xf numFmtId="166" fontId="33" fillId="0" borderId="0" xfId="0" applyNumberFormat="1" applyFont="1"/>
    <xf numFmtId="165" fontId="9" fillId="2" borderId="1" xfId="1" applyNumberFormat="1" applyFont="1" applyFill="1" applyBorder="1" applyAlignment="1">
      <alignment vertical="center" wrapText="1"/>
    </xf>
    <xf numFmtId="165" fontId="11" fillId="2" borderId="0" xfId="1" applyNumberFormat="1" applyFont="1" applyFill="1" applyBorder="1" applyAlignment="1" applyProtection="1"/>
    <xf numFmtId="43" fontId="9" fillId="3" borderId="0" xfId="1" applyFont="1" applyFill="1" applyAlignment="1" applyProtection="1">
      <alignment vertical="center" wrapText="1"/>
      <protection locked="0"/>
    </xf>
    <xf numFmtId="164" fontId="9" fillId="3" borderId="0" xfId="1" applyNumberFormat="1" applyFont="1" applyFill="1" applyAlignment="1" applyProtection="1">
      <alignment vertical="center" wrapText="1"/>
      <protection locked="0"/>
    </xf>
    <xf numFmtId="43" fontId="9" fillId="3" borderId="1" xfId="1" applyFont="1" applyFill="1" applyBorder="1" applyAlignment="1" applyProtection="1">
      <alignment vertical="center" wrapText="1"/>
      <protection locked="0"/>
    </xf>
    <xf numFmtId="164" fontId="9" fillId="0" borderId="0" xfId="1" applyNumberFormat="1" applyFont="1" applyFill="1" applyAlignment="1" applyProtection="1">
      <alignment vertical="center" wrapText="1"/>
      <protection locked="0"/>
    </xf>
    <xf numFmtId="43" fontId="9" fillId="0" borderId="0" xfId="1" applyFont="1" applyFill="1" applyAlignment="1" applyProtection="1">
      <alignment vertical="center" wrapText="1"/>
      <protection locked="0"/>
    </xf>
    <xf numFmtId="43" fontId="9" fillId="0" borderId="0" xfId="1" applyFont="1" applyAlignment="1" applyProtection="1">
      <alignment horizontal="right" vertical="center" wrapText="1"/>
      <protection locked="0"/>
    </xf>
    <xf numFmtId="43" fontId="10" fillId="0" borderId="0" xfId="1" applyFont="1" applyAlignment="1" applyProtection="1">
      <alignment vertical="center" wrapText="1"/>
      <protection locked="0"/>
    </xf>
    <xf numFmtId="43" fontId="10" fillId="0" borderId="0" xfId="1" applyFont="1" applyAlignment="1" applyProtection="1">
      <alignment horizontal="right" vertical="center" wrapText="1"/>
      <protection locked="0"/>
    </xf>
    <xf numFmtId="43" fontId="13" fillId="4" borderId="0" xfId="4" applyNumberFormat="1" applyFont="1" applyAlignment="1" applyProtection="1">
      <alignment horizontal="center" vertical="center" wrapText="1"/>
      <protection locked="0"/>
    </xf>
    <xf numFmtId="43" fontId="10" fillId="0" borderId="0" xfId="1" applyFont="1" applyAlignment="1" applyProtection="1">
      <alignment horizontal="center" vertical="center" wrapText="1"/>
      <protection locked="0"/>
    </xf>
    <xf numFmtId="167" fontId="10" fillId="3" borderId="0" xfId="1" applyNumberFormat="1" applyFont="1" applyFill="1" applyAlignment="1" applyProtection="1">
      <alignment vertical="center" wrapText="1"/>
      <protection locked="0"/>
    </xf>
    <xf numFmtId="43" fontId="10" fillId="3" borderId="0" xfId="1" applyFont="1" applyFill="1" applyAlignment="1" applyProtection="1">
      <alignment vertical="center" wrapText="1"/>
      <protection locked="0"/>
    </xf>
    <xf numFmtId="14" fontId="10" fillId="3" borderId="0" xfId="1" applyNumberFormat="1" applyFont="1" applyFill="1" applyAlignment="1" applyProtection="1">
      <alignment vertical="center" wrapText="1"/>
      <protection locked="0"/>
    </xf>
    <xf numFmtId="43" fontId="20" fillId="0" borderId="0" xfId="1" applyFont="1" applyAlignment="1" applyProtection="1">
      <alignment vertical="center" wrapText="1"/>
      <protection locked="0"/>
    </xf>
    <xf numFmtId="43" fontId="18" fillId="0" borderId="0" xfId="1" applyFont="1" applyAlignment="1" applyProtection="1">
      <alignment vertical="center" wrapText="1"/>
      <protection locked="0"/>
    </xf>
    <xf numFmtId="166" fontId="25" fillId="3" borderId="1" xfId="3" applyNumberFormat="1" applyFont="1" applyFill="1" applyBorder="1" applyAlignment="1" applyProtection="1">
      <alignment horizontal="left" vertical="center"/>
      <protection locked="0"/>
    </xf>
    <xf numFmtId="43" fontId="17" fillId="0" borderId="0" xfId="1" applyFont="1" applyAlignment="1" applyProtection="1">
      <alignment vertical="center" wrapText="1"/>
      <protection locked="0"/>
    </xf>
    <xf numFmtId="43" fontId="9" fillId="0" borderId="0" xfId="1" applyFont="1" applyAlignment="1" applyProtection="1">
      <alignment horizontal="center" vertical="center" wrapText="1"/>
      <protection locked="0"/>
    </xf>
    <xf numFmtId="43" fontId="10" fillId="0" borderId="4" xfId="1" applyFont="1" applyBorder="1" applyAlignment="1" applyProtection="1">
      <alignment horizontal="center" vertical="center" wrapText="1"/>
      <protection locked="0"/>
    </xf>
    <xf numFmtId="43" fontId="10" fillId="0" borderId="6" xfId="1" applyFont="1" applyBorder="1" applyAlignment="1" applyProtection="1">
      <alignment horizontal="center" vertical="center" wrapText="1"/>
      <protection locked="0"/>
    </xf>
    <xf numFmtId="43" fontId="18" fillId="0" borderId="1" xfId="1" applyFont="1" applyBorder="1" applyAlignment="1" applyProtection="1">
      <alignment vertical="center" wrapText="1"/>
      <protection locked="0"/>
    </xf>
    <xf numFmtId="164" fontId="10" fillId="0" borderId="0" xfId="1" applyNumberFormat="1" applyFont="1" applyFill="1" applyAlignment="1" applyProtection="1">
      <alignment vertical="center" wrapText="1"/>
      <protection locked="0"/>
    </xf>
    <xf numFmtId="43" fontId="10" fillId="0" borderId="0" xfId="1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10" fontId="12" fillId="3" borderId="0" xfId="0" applyNumberFormat="1" applyFont="1" applyFill="1" applyAlignment="1" applyProtection="1">
      <alignment horizontal="right"/>
      <protection locked="0"/>
    </xf>
    <xf numFmtId="164" fontId="12" fillId="3" borderId="0" xfId="1" applyNumberFormat="1" applyFont="1" applyFill="1" applyAlignment="1" applyProtection="1">
      <alignment vertical="center"/>
      <protection locked="0"/>
    </xf>
    <xf numFmtId="1" fontId="12" fillId="3" borderId="0" xfId="0" applyNumberFormat="1" applyFont="1" applyFill="1" applyProtection="1">
      <protection locked="0"/>
    </xf>
    <xf numFmtId="43" fontId="10" fillId="0" borderId="0" xfId="1" applyFont="1" applyFill="1" applyAlignment="1" applyProtection="1">
      <alignment horizontal="right" vertical="center" wrapText="1"/>
      <protection locked="0"/>
    </xf>
    <xf numFmtId="43" fontId="20" fillId="0" borderId="0" xfId="1" applyFont="1" applyFill="1" applyAlignment="1" applyProtection="1">
      <alignment vertical="center" wrapText="1"/>
      <protection locked="0"/>
    </xf>
    <xf numFmtId="43" fontId="13" fillId="0" borderId="0" xfId="5" applyNumberFormat="1" applyFont="1" applyFill="1" applyAlignment="1" applyProtection="1">
      <alignment horizontal="center" vertical="center" wrapText="1"/>
      <protection locked="0"/>
    </xf>
    <xf numFmtId="43" fontId="13" fillId="0" borderId="0" xfId="5" quotePrefix="1" applyNumberFormat="1" applyFont="1" applyFill="1" applyAlignment="1" applyProtection="1">
      <alignment horizontal="center" vertical="center" wrapText="1"/>
      <protection locked="0"/>
    </xf>
    <xf numFmtId="43" fontId="19" fillId="0" borderId="1" xfId="1" applyFont="1" applyBorder="1" applyAlignment="1" applyProtection="1">
      <alignment vertical="center" wrapText="1"/>
      <protection locked="0"/>
    </xf>
    <xf numFmtId="43" fontId="9" fillId="3" borderId="0" xfId="1" applyFont="1" applyFill="1" applyAlignment="1" applyProtection="1">
      <alignment horizontal="center" vertical="center" wrapText="1"/>
      <protection locked="0"/>
    </xf>
    <xf numFmtId="164" fontId="9" fillId="0" borderId="0" xfId="1" applyNumberFormat="1" applyFont="1" applyAlignment="1" applyProtection="1">
      <alignment vertical="center" wrapText="1"/>
      <protection locked="0"/>
    </xf>
    <xf numFmtId="164" fontId="10" fillId="0" borderId="0" xfId="1" applyNumberFormat="1" applyFont="1" applyAlignment="1" applyProtection="1">
      <alignment horizontal="center" vertical="center" wrapText="1"/>
      <protection locked="0"/>
    </xf>
    <xf numFmtId="43" fontId="9" fillId="0" borderId="0" xfId="1" applyFont="1" applyFill="1" applyBorder="1" applyAlignment="1" applyProtection="1">
      <alignment vertical="center" wrapText="1"/>
      <protection locked="0"/>
    </xf>
    <xf numFmtId="164" fontId="9" fillId="3" borderId="1" xfId="1" applyNumberFormat="1" applyFont="1" applyFill="1" applyBorder="1" applyAlignment="1" applyProtection="1">
      <alignment vertical="center" wrapText="1"/>
      <protection locked="0"/>
    </xf>
    <xf numFmtId="43" fontId="9" fillId="0" borderId="7" xfId="1" applyFont="1" applyBorder="1" applyAlignment="1" applyProtection="1">
      <alignment vertical="center" wrapText="1"/>
      <protection locked="0"/>
    </xf>
    <xf numFmtId="43" fontId="9" fillId="0" borderId="8" xfId="1" applyFont="1" applyBorder="1" applyAlignment="1" applyProtection="1">
      <alignment vertical="center" wrapText="1"/>
      <protection locked="0"/>
    </xf>
    <xf numFmtId="43" fontId="9" fillId="0" borderId="9" xfId="1" applyFont="1" applyBorder="1" applyAlignment="1" applyProtection="1">
      <alignment vertical="center" wrapText="1"/>
      <protection locked="0"/>
    </xf>
    <xf numFmtId="43" fontId="14" fillId="8" borderId="10" xfId="7" applyNumberFormat="1" applyFont="1" applyBorder="1" applyAlignment="1" applyProtection="1">
      <alignment vertical="center" wrapText="1"/>
      <protection locked="0"/>
    </xf>
    <xf numFmtId="43" fontId="9" fillId="0" borderId="0" xfId="1" applyFont="1" applyBorder="1" applyAlignment="1" applyProtection="1">
      <alignment vertical="center" wrapText="1"/>
      <protection locked="0"/>
    </xf>
    <xf numFmtId="43" fontId="13" fillId="5" borderId="0" xfId="5" applyNumberFormat="1" applyFont="1" applyBorder="1" applyAlignment="1" applyProtection="1">
      <alignment horizontal="center" vertical="center" wrapText="1"/>
      <protection locked="0"/>
    </xf>
    <xf numFmtId="43" fontId="9" fillId="0" borderId="11" xfId="1" applyFont="1" applyBorder="1" applyAlignment="1" applyProtection="1">
      <alignment vertical="center" wrapText="1"/>
      <protection locked="0"/>
    </xf>
    <xf numFmtId="43" fontId="9" fillId="0" borderId="10" xfId="1" applyFont="1" applyBorder="1" applyAlignment="1" applyProtection="1">
      <alignment vertical="center" wrapText="1"/>
      <protection locked="0"/>
    </xf>
    <xf numFmtId="43" fontId="17" fillId="0" borderId="10" xfId="1" applyFont="1" applyBorder="1" applyAlignment="1" applyProtection="1">
      <alignment vertical="center" wrapText="1"/>
      <protection locked="0"/>
    </xf>
    <xf numFmtId="43" fontId="20" fillId="0" borderId="0" xfId="1" applyFont="1" applyBorder="1" applyAlignment="1" applyProtection="1">
      <alignment vertical="center" wrapText="1"/>
      <protection locked="0"/>
    </xf>
    <xf numFmtId="166" fontId="12" fillId="3" borderId="0" xfId="3" applyNumberFormat="1" applyFont="1" applyFill="1" applyBorder="1" applyAlignment="1" applyProtection="1">
      <alignment horizontal="left" vertical="center"/>
      <protection locked="0"/>
    </xf>
    <xf numFmtId="43" fontId="9" fillId="0" borderId="10" xfId="1" quotePrefix="1" applyFont="1" applyBorder="1" applyAlignment="1" applyProtection="1">
      <alignment vertical="center" wrapText="1"/>
      <protection locked="0"/>
    </xf>
    <xf numFmtId="43" fontId="9" fillId="0" borderId="12" xfId="1" applyFont="1" applyBorder="1" applyAlignment="1" applyProtection="1">
      <alignment vertical="center" wrapText="1"/>
      <protection locked="0"/>
    </xf>
    <xf numFmtId="43" fontId="9" fillId="0" borderId="13" xfId="1" applyFont="1" applyBorder="1" applyAlignment="1" applyProtection="1">
      <alignment vertical="center" wrapText="1"/>
      <protection locked="0"/>
    </xf>
    <xf numFmtId="43" fontId="9" fillId="0" borderId="14" xfId="1" applyFont="1" applyBorder="1" applyAlignment="1" applyProtection="1">
      <alignment vertical="center" wrapText="1"/>
      <protection locked="0"/>
    </xf>
    <xf numFmtId="43" fontId="9" fillId="0" borderId="0" xfId="1" applyFont="1" applyAlignment="1" applyProtection="1">
      <alignment vertical="center" wrapText="1"/>
    </xf>
    <xf numFmtId="164" fontId="10" fillId="2" borderId="0" xfId="1" applyNumberFormat="1" applyFont="1" applyFill="1" applyAlignment="1" applyProtection="1">
      <alignment vertical="center" wrapText="1"/>
    </xf>
    <xf numFmtId="164" fontId="10" fillId="2" borderId="1" xfId="1" applyNumberFormat="1" applyFont="1" applyFill="1" applyBorder="1" applyAlignment="1" applyProtection="1">
      <alignment vertical="center" wrapText="1"/>
    </xf>
    <xf numFmtId="43" fontId="9" fillId="2" borderId="0" xfId="1" applyFont="1" applyFill="1" applyAlignment="1" applyProtection="1">
      <alignment vertical="center" wrapText="1"/>
    </xf>
    <xf numFmtId="43" fontId="10" fillId="2" borderId="2" xfId="1" applyFont="1" applyFill="1" applyBorder="1" applyAlignment="1" applyProtection="1">
      <alignment vertical="center" wrapText="1"/>
    </xf>
    <xf numFmtId="164" fontId="12" fillId="2" borderId="0" xfId="1" applyNumberFormat="1" applyFont="1" applyFill="1" applyAlignment="1" applyProtection="1">
      <alignment horizontal="right"/>
    </xf>
    <xf numFmtId="0" fontId="12" fillId="2" borderId="0" xfId="0" applyFont="1" applyFill="1" applyProtection="1"/>
    <xf numFmtId="43" fontId="21" fillId="2" borderId="0" xfId="1" applyFont="1" applyFill="1" applyAlignment="1" applyProtection="1">
      <alignment vertical="center" wrapText="1"/>
    </xf>
    <xf numFmtId="164" fontId="21" fillId="2" borderId="0" xfId="1" applyNumberFormat="1" applyFont="1" applyFill="1" applyAlignment="1" applyProtection="1">
      <alignment vertical="center" wrapText="1"/>
    </xf>
    <xf numFmtId="43" fontId="9" fillId="2" borderId="1" xfId="1" applyFont="1" applyFill="1" applyBorder="1" applyAlignment="1" applyProtection="1">
      <alignment vertical="center" wrapText="1"/>
    </xf>
    <xf numFmtId="43" fontId="9" fillId="2" borderId="2" xfId="1" applyFont="1" applyFill="1" applyBorder="1" applyAlignment="1" applyProtection="1">
      <alignment vertical="center" wrapText="1"/>
    </xf>
    <xf numFmtId="43" fontId="10" fillId="2" borderId="0" xfId="1" applyFont="1" applyFill="1" applyAlignment="1" applyProtection="1">
      <alignment vertical="center" wrapText="1"/>
    </xf>
    <xf numFmtId="166" fontId="10" fillId="2" borderId="0" xfId="1" applyNumberFormat="1" applyFont="1" applyFill="1" applyBorder="1" applyAlignment="1" applyProtection="1">
      <alignment vertical="center" wrapText="1"/>
    </xf>
    <xf numFmtId="43" fontId="17" fillId="0" borderId="10" xfId="1" applyFont="1" applyBorder="1" applyAlignment="1" applyProtection="1">
      <alignment horizontal="left" vertical="center" wrapText="1"/>
      <protection locked="0"/>
    </xf>
    <xf numFmtId="43" fontId="17" fillId="0" borderId="0" xfId="1" applyFont="1" applyBorder="1" applyAlignment="1" applyProtection="1">
      <alignment horizontal="left" vertical="center" wrapText="1"/>
      <protection locked="0"/>
    </xf>
    <xf numFmtId="43" fontId="10" fillId="3" borderId="0" xfId="1" applyFont="1" applyFill="1" applyAlignment="1" applyProtection="1">
      <alignment horizontal="center" vertical="center" wrapText="1"/>
      <protection locked="0"/>
    </xf>
    <xf numFmtId="43" fontId="9" fillId="0" borderId="0" xfId="1" applyFont="1" applyAlignment="1" applyProtection="1">
      <alignment horizontal="left" vertical="center" wrapText="1"/>
      <protection locked="0"/>
    </xf>
    <xf numFmtId="43" fontId="13" fillId="5" borderId="0" xfId="5" applyNumberFormat="1" applyFont="1" applyAlignment="1" applyProtection="1">
      <alignment horizontal="center" vertical="center" wrapText="1"/>
      <protection locked="0"/>
    </xf>
    <xf numFmtId="43" fontId="13" fillId="5" borderId="0" xfId="5" quotePrefix="1" applyNumberFormat="1" applyFont="1" applyAlignment="1" applyProtection="1">
      <alignment horizontal="center" vertical="center" wrapText="1"/>
      <protection locked="0"/>
    </xf>
    <xf numFmtId="43" fontId="13" fillId="7" borderId="0" xfId="6" applyNumberFormat="1" applyFont="1" applyFill="1" applyAlignment="1" applyProtection="1">
      <alignment horizontal="center" vertical="center" wrapText="1"/>
      <protection locked="0"/>
    </xf>
    <xf numFmtId="43" fontId="10" fillId="0" borderId="0" xfId="1" applyFont="1" applyAlignment="1" applyProtection="1">
      <alignment horizontal="left" vertical="center" wrapText="1"/>
      <protection locked="0"/>
    </xf>
    <xf numFmtId="165" fontId="12" fillId="0" borderId="0" xfId="3" applyNumberFormat="1" applyFont="1" applyBorder="1" applyAlignment="1" applyProtection="1">
      <alignment horizontal="left" vertical="center" wrapText="1"/>
      <protection locked="0"/>
    </xf>
    <xf numFmtId="43" fontId="5" fillId="2" borderId="0" xfId="1" applyFont="1" applyFill="1" applyAlignment="1">
      <alignment horizontal="center" vertical="center" wrapText="1"/>
    </xf>
    <xf numFmtId="43" fontId="3" fillId="5" borderId="0" xfId="5" applyNumberFormat="1" applyFont="1" applyAlignment="1">
      <alignment horizontal="center" vertical="center" wrapText="1"/>
    </xf>
    <xf numFmtId="43" fontId="3" fillId="5" borderId="0" xfId="5" quotePrefix="1" applyNumberFormat="1" applyFont="1" applyAlignment="1">
      <alignment horizontal="center" vertical="center" wrapText="1"/>
    </xf>
    <xf numFmtId="0" fontId="8" fillId="4" borderId="0" xfId="4" applyFont="1" applyAlignment="1">
      <alignment horizontal="center"/>
    </xf>
    <xf numFmtId="43" fontId="13" fillId="7" borderId="0" xfId="6" applyNumberFormat="1" applyFont="1" applyFill="1" applyAlignment="1">
      <alignment horizontal="center" vertical="center" wrapText="1"/>
    </xf>
    <xf numFmtId="43" fontId="13" fillId="5" borderId="0" xfId="5" applyNumberFormat="1" applyFont="1" applyAlignment="1">
      <alignment horizontal="center" vertical="center" wrapText="1"/>
    </xf>
    <xf numFmtId="43" fontId="10" fillId="2" borderId="0" xfId="1" applyFont="1" applyFill="1" applyAlignment="1">
      <alignment horizontal="center" vertical="center" wrapText="1"/>
    </xf>
    <xf numFmtId="166" fontId="22" fillId="0" borderId="0" xfId="3" applyNumberFormat="1" applyFont="1" applyBorder="1" applyAlignment="1" applyProtection="1">
      <alignment horizontal="center"/>
    </xf>
    <xf numFmtId="14" fontId="11" fillId="0" borderId="4" xfId="0" applyNumberFormat="1" applyFont="1" applyFill="1" applyBorder="1" applyAlignment="1">
      <alignment horizontal="center" vertical="center" textRotation="90"/>
    </xf>
    <xf numFmtId="14" fontId="11" fillId="0" borderId="5" xfId="0" applyNumberFormat="1" applyFont="1" applyFill="1" applyBorder="1" applyAlignment="1">
      <alignment horizontal="center" vertical="center" textRotation="90"/>
    </xf>
    <xf numFmtId="14" fontId="11" fillId="0" borderId="6" xfId="0" applyNumberFormat="1" applyFont="1" applyFill="1" applyBorder="1" applyAlignment="1">
      <alignment horizontal="center" vertical="center" textRotation="90"/>
    </xf>
    <xf numFmtId="164" fontId="12" fillId="0" borderId="4" xfId="0" applyNumberFormat="1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>
      <alignment horizontal="left" vertical="center" wrapText="1"/>
    </xf>
    <xf numFmtId="43" fontId="34" fillId="0" borderId="0" xfId="1" applyFont="1" applyAlignment="1" applyProtection="1">
      <alignment vertical="center"/>
      <protection locked="0"/>
    </xf>
  </cellXfs>
  <cellStyles count="8">
    <cellStyle name="Colore 1" xfId="7" builtinId="29"/>
    <cellStyle name="Colore 2" xfId="4" builtinId="33"/>
    <cellStyle name="Colore 4" xfId="6" builtinId="41"/>
    <cellStyle name="Colore 6" xfId="5" builtinId="49"/>
    <cellStyle name="Migliaia" xfId="1" builtinId="3"/>
    <cellStyle name="Migliaia [0]" xfId="3" builtinId="6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F631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7"/>
  <sheetViews>
    <sheetView tabSelected="1" zoomScale="85" zoomScaleNormal="85" workbookViewId="0">
      <selection activeCell="G20" sqref="G20"/>
    </sheetView>
  </sheetViews>
  <sheetFormatPr defaultRowHeight="15" x14ac:dyDescent="0.2"/>
  <cols>
    <col min="1" max="1" width="3.7109375" style="98" customWidth="1"/>
    <col min="2" max="2" width="3.7109375" style="134" customWidth="1"/>
    <col min="3" max="3" width="34.5703125" style="98" bestFit="1" customWidth="1"/>
    <col min="4" max="6" width="15.7109375" style="98" customWidth="1"/>
    <col min="7" max="7" width="16.140625" style="98" bestFit="1" customWidth="1"/>
    <col min="8" max="8" width="3.7109375" style="98" customWidth="1"/>
    <col min="9" max="12" width="15.7109375" style="98" customWidth="1"/>
    <col min="13" max="13" width="3.7109375" style="98" customWidth="1"/>
    <col min="14" max="17" width="15.7109375" style="98" customWidth="1"/>
    <col min="18" max="16384" width="9.140625" style="98"/>
  </cols>
  <sheetData>
    <row r="1" spans="1:17" ht="24.95" customHeight="1" x14ac:dyDescent="0.2">
      <c r="C1" s="135" t="s">
        <v>76</v>
      </c>
      <c r="D1" s="196"/>
      <c r="E1" s="196"/>
      <c r="F1" s="196"/>
      <c r="I1" s="219" t="s">
        <v>215</v>
      </c>
      <c r="J1" s="219"/>
      <c r="K1" s="219"/>
      <c r="L1" s="219"/>
      <c r="M1" s="219"/>
      <c r="N1" s="219"/>
      <c r="O1" s="219"/>
      <c r="P1" s="219"/>
      <c r="Q1" s="219"/>
    </row>
    <row r="3" spans="1:17" s="135" customFormat="1" ht="30" x14ac:dyDescent="0.2">
      <c r="B3" s="136"/>
      <c r="C3" s="137" t="s">
        <v>49</v>
      </c>
      <c r="D3" s="200" t="s">
        <v>78</v>
      </c>
      <c r="E3" s="200"/>
      <c r="I3" s="138" t="s">
        <v>51</v>
      </c>
      <c r="J3" s="139"/>
      <c r="K3" s="136" t="s">
        <v>4</v>
      </c>
      <c r="L3" s="140"/>
    </row>
    <row r="4" spans="1:17" s="135" customFormat="1" x14ac:dyDescent="0.2"/>
    <row r="5" spans="1:17" s="135" customFormat="1" ht="25.5" customHeight="1" x14ac:dyDescent="0.2">
      <c r="C5" s="201" t="s">
        <v>74</v>
      </c>
      <c r="D5" s="201"/>
      <c r="E5" s="141"/>
    </row>
    <row r="6" spans="1:17" ht="15" customHeight="1" x14ac:dyDescent="0.2">
      <c r="C6" s="142" t="s">
        <v>106</v>
      </c>
      <c r="D6" s="143"/>
      <c r="E6" s="144"/>
    </row>
    <row r="7" spans="1:17" s="135" customFormat="1" x14ac:dyDescent="0.2"/>
    <row r="8" spans="1:17" s="135" customFormat="1" x14ac:dyDescent="0.2"/>
    <row r="9" spans="1:17" s="135" customFormat="1" ht="17.25" x14ac:dyDescent="0.2">
      <c r="B9" s="136"/>
      <c r="C9" s="145" t="s">
        <v>50</v>
      </c>
      <c r="D9" s="198" t="s">
        <v>101</v>
      </c>
      <c r="E9" s="199"/>
      <c r="F9" s="199"/>
      <c r="G9" s="199"/>
      <c r="I9" s="198" t="s">
        <v>103</v>
      </c>
      <c r="J9" s="199"/>
      <c r="K9" s="199"/>
      <c r="L9" s="199"/>
      <c r="N9" s="198" t="s">
        <v>102</v>
      </c>
      <c r="O9" s="199"/>
      <c r="P9" s="199"/>
      <c r="Q9" s="199"/>
    </row>
    <row r="10" spans="1:17" s="146" customFormat="1" ht="30" x14ac:dyDescent="0.2">
      <c r="D10" s="138" t="s">
        <v>11</v>
      </c>
      <c r="E10" s="138" t="s">
        <v>28</v>
      </c>
      <c r="F10" s="138" t="s">
        <v>48</v>
      </c>
      <c r="G10" s="138" t="s">
        <v>75</v>
      </c>
      <c r="I10" s="138" t="s">
        <v>11</v>
      </c>
      <c r="J10" s="138" t="s">
        <v>28</v>
      </c>
      <c r="K10" s="138" t="s">
        <v>48</v>
      </c>
      <c r="L10" s="138" t="s">
        <v>75</v>
      </c>
      <c r="N10" s="138" t="s">
        <v>11</v>
      </c>
      <c r="O10" s="138" t="s">
        <v>28</v>
      </c>
      <c r="P10" s="138" t="s">
        <v>48</v>
      </c>
      <c r="Q10" s="138" t="s">
        <v>75</v>
      </c>
    </row>
    <row r="11" spans="1:17" s="146" customFormat="1" x14ac:dyDescent="0.2">
      <c r="D11" s="138"/>
      <c r="E11" s="138"/>
      <c r="F11" s="138"/>
      <c r="G11" s="147" t="s">
        <v>160</v>
      </c>
      <c r="I11" s="138"/>
      <c r="J11" s="138"/>
      <c r="K11" s="138"/>
      <c r="L11" s="147" t="s">
        <v>160</v>
      </c>
      <c r="N11" s="138"/>
      <c r="O11" s="138"/>
      <c r="P11" s="138"/>
      <c r="Q11" s="147" t="s">
        <v>160</v>
      </c>
    </row>
    <row r="12" spans="1:17" s="146" customFormat="1" x14ac:dyDescent="0.2">
      <c r="D12" s="138"/>
      <c r="E12" s="138"/>
      <c r="F12" s="138"/>
      <c r="G12" s="148" t="s">
        <v>161</v>
      </c>
      <c r="I12" s="138"/>
      <c r="J12" s="138"/>
      <c r="K12" s="138"/>
      <c r="L12" s="148" t="s">
        <v>161</v>
      </c>
      <c r="N12" s="138"/>
      <c r="O12" s="138"/>
      <c r="P12" s="138"/>
      <c r="Q12" s="148" t="s">
        <v>161</v>
      </c>
    </row>
    <row r="13" spans="1:17" x14ac:dyDescent="0.2">
      <c r="A13" s="134" t="s">
        <v>2</v>
      </c>
      <c r="C13" s="149" t="s">
        <v>0</v>
      </c>
    </row>
    <row r="14" spans="1:17" s="135" customFormat="1" x14ac:dyDescent="0.2">
      <c r="A14" s="136"/>
      <c r="B14" s="136"/>
      <c r="C14" s="135" t="s">
        <v>1</v>
      </c>
      <c r="D14" s="129"/>
      <c r="E14" s="130"/>
      <c r="F14" s="182">
        <f>+IF(D14&gt;0,D14/E14,0)</f>
        <v>0</v>
      </c>
      <c r="G14" s="130"/>
      <c r="I14" s="132"/>
      <c r="J14" s="132"/>
      <c r="K14" s="150"/>
      <c r="L14" s="132"/>
      <c r="M14" s="151"/>
      <c r="N14" s="132"/>
      <c r="O14" s="132"/>
      <c r="P14" s="150"/>
      <c r="Q14" s="132"/>
    </row>
    <row r="15" spans="1:17" x14ac:dyDescent="0.2">
      <c r="A15" s="134"/>
    </row>
    <row r="16" spans="1:17" ht="30" x14ac:dyDescent="0.2">
      <c r="A16" s="134" t="s">
        <v>3</v>
      </c>
      <c r="C16" s="149" t="s">
        <v>191</v>
      </c>
    </row>
    <row r="17" spans="2:17" x14ac:dyDescent="0.2">
      <c r="B17" s="134" t="s">
        <v>5</v>
      </c>
      <c r="C17" s="98" t="s">
        <v>166</v>
      </c>
      <c r="D17" s="129"/>
      <c r="E17" s="130"/>
      <c r="F17" s="182">
        <f t="shared" ref="F17:F23" si="0">+IF(D17&gt;0,D17/E17,0)</f>
        <v>0</v>
      </c>
      <c r="G17" s="130"/>
      <c r="I17" s="129"/>
      <c r="J17" s="130"/>
      <c r="K17" s="182">
        <f t="shared" ref="K17:K25" si="1">+IF(I17&gt;0,I17/J17,0)</f>
        <v>0</v>
      </c>
      <c r="L17" s="130"/>
      <c r="N17" s="129"/>
      <c r="O17" s="130"/>
      <c r="P17" s="182">
        <f t="shared" ref="P17:P22" si="2">+IF(N17&gt;0,N17/O17,0)</f>
        <v>0</v>
      </c>
      <c r="Q17" s="130"/>
    </row>
    <row r="18" spans="2:17" x14ac:dyDescent="0.2">
      <c r="B18" s="134" t="s">
        <v>6</v>
      </c>
      <c r="C18" s="98" t="s">
        <v>167</v>
      </c>
      <c r="D18" s="129"/>
      <c r="E18" s="130"/>
      <c r="F18" s="182">
        <f t="shared" si="0"/>
        <v>0</v>
      </c>
      <c r="G18" s="130"/>
      <c r="I18" s="129"/>
      <c r="J18" s="130"/>
      <c r="K18" s="182">
        <f t="shared" si="1"/>
        <v>0</v>
      </c>
      <c r="L18" s="130"/>
      <c r="N18" s="129"/>
      <c r="O18" s="130"/>
      <c r="P18" s="182">
        <f t="shared" si="2"/>
        <v>0</v>
      </c>
      <c r="Q18" s="130"/>
    </row>
    <row r="19" spans="2:17" x14ac:dyDescent="0.2">
      <c r="B19" s="134" t="s">
        <v>7</v>
      </c>
      <c r="C19" s="98" t="s">
        <v>18</v>
      </c>
      <c r="D19" s="129"/>
      <c r="E19" s="130"/>
      <c r="F19" s="182">
        <f t="shared" si="0"/>
        <v>0</v>
      </c>
      <c r="G19" s="130"/>
      <c r="I19" s="129"/>
      <c r="J19" s="130"/>
      <c r="K19" s="182">
        <f t="shared" si="1"/>
        <v>0</v>
      </c>
      <c r="L19" s="130"/>
      <c r="N19" s="129"/>
      <c r="O19" s="130"/>
      <c r="P19" s="182">
        <f t="shared" si="2"/>
        <v>0</v>
      </c>
      <c r="Q19" s="130"/>
    </row>
    <row r="20" spans="2:17" x14ac:dyDescent="0.2">
      <c r="B20" s="134" t="s">
        <v>8</v>
      </c>
      <c r="C20" s="98" t="s">
        <v>162</v>
      </c>
      <c r="D20" s="129"/>
      <c r="E20" s="130"/>
      <c r="F20" s="182">
        <f t="shared" si="0"/>
        <v>0</v>
      </c>
      <c r="G20" s="130"/>
      <c r="I20" s="129"/>
      <c r="J20" s="130"/>
      <c r="K20" s="182">
        <f t="shared" si="1"/>
        <v>0</v>
      </c>
      <c r="L20" s="130"/>
      <c r="N20" s="129"/>
      <c r="O20" s="130"/>
      <c r="P20" s="182">
        <f t="shared" si="2"/>
        <v>0</v>
      </c>
      <c r="Q20" s="130"/>
    </row>
    <row r="21" spans="2:17" x14ac:dyDescent="0.2">
      <c r="B21" s="134" t="s">
        <v>10</v>
      </c>
      <c r="C21" s="98" t="s">
        <v>163</v>
      </c>
      <c r="D21" s="129"/>
      <c r="E21" s="130"/>
      <c r="F21" s="182">
        <f t="shared" si="0"/>
        <v>0</v>
      </c>
      <c r="G21" s="130"/>
      <c r="I21" s="129"/>
      <c r="J21" s="130"/>
      <c r="K21" s="182">
        <f t="shared" si="1"/>
        <v>0</v>
      </c>
      <c r="L21" s="130"/>
      <c r="N21" s="129"/>
      <c r="O21" s="130"/>
      <c r="P21" s="182">
        <f t="shared" si="2"/>
        <v>0</v>
      </c>
      <c r="Q21" s="130"/>
    </row>
    <row r="22" spans="2:17" x14ac:dyDescent="0.2">
      <c r="B22" s="134" t="s">
        <v>9</v>
      </c>
      <c r="C22" s="98" t="s">
        <v>164</v>
      </c>
      <c r="D22" s="129"/>
      <c r="E22" s="130"/>
      <c r="F22" s="182">
        <f t="shared" si="0"/>
        <v>0</v>
      </c>
      <c r="G22" s="130"/>
      <c r="I22" s="129"/>
      <c r="J22" s="130"/>
      <c r="K22" s="182">
        <f t="shared" si="1"/>
        <v>0</v>
      </c>
      <c r="L22" s="130"/>
      <c r="N22" s="129"/>
      <c r="O22" s="130"/>
      <c r="P22" s="182">
        <f t="shared" si="2"/>
        <v>0</v>
      </c>
      <c r="Q22" s="130"/>
    </row>
    <row r="23" spans="2:17" x14ac:dyDescent="0.2">
      <c r="B23" s="134" t="s">
        <v>29</v>
      </c>
      <c r="C23" s="98" t="s">
        <v>17</v>
      </c>
      <c r="D23" s="129"/>
      <c r="E23" s="130"/>
      <c r="F23" s="182">
        <f t="shared" si="0"/>
        <v>0</v>
      </c>
      <c r="G23" s="130"/>
      <c r="I23" s="129"/>
      <c r="J23" s="130"/>
      <c r="K23" s="182">
        <f t="shared" si="1"/>
        <v>0</v>
      </c>
      <c r="L23" s="130"/>
      <c r="N23" s="129"/>
      <c r="O23" s="130"/>
      <c r="P23" s="182">
        <f t="shared" ref="P23:P25" si="3">+IF(N23&gt;0,N23/O23,0)</f>
        <v>0</v>
      </c>
      <c r="Q23" s="130"/>
    </row>
    <row r="24" spans="2:17" x14ac:dyDescent="0.2">
      <c r="B24" s="134" t="s">
        <v>30</v>
      </c>
      <c r="C24" s="98" t="s">
        <v>17</v>
      </c>
      <c r="D24" s="129"/>
      <c r="E24" s="130"/>
      <c r="F24" s="182">
        <f t="shared" ref="F24:F25" si="4">+IF(D24&gt;0,D24/E24,0)</f>
        <v>0</v>
      </c>
      <c r="G24" s="130"/>
      <c r="I24" s="129"/>
      <c r="J24" s="130"/>
      <c r="K24" s="182">
        <f t="shared" si="1"/>
        <v>0</v>
      </c>
      <c r="L24" s="130"/>
      <c r="N24" s="129"/>
      <c r="O24" s="130"/>
      <c r="P24" s="182">
        <f t="shared" si="3"/>
        <v>0</v>
      </c>
      <c r="Q24" s="130"/>
    </row>
    <row r="25" spans="2:17" x14ac:dyDescent="0.2">
      <c r="B25" s="134" t="s">
        <v>31</v>
      </c>
      <c r="C25" s="98" t="s">
        <v>17</v>
      </c>
      <c r="D25" s="129"/>
      <c r="E25" s="130"/>
      <c r="F25" s="182">
        <f t="shared" si="4"/>
        <v>0</v>
      </c>
      <c r="G25" s="130"/>
      <c r="I25" s="129"/>
      <c r="J25" s="130"/>
      <c r="K25" s="182">
        <f t="shared" si="1"/>
        <v>0</v>
      </c>
      <c r="L25" s="130"/>
      <c r="N25" s="129"/>
      <c r="O25" s="130"/>
      <c r="P25" s="182">
        <f t="shared" si="3"/>
        <v>0</v>
      </c>
      <c r="Q25" s="130"/>
    </row>
    <row r="26" spans="2:17" ht="15" customHeight="1" x14ac:dyDescent="0.2">
      <c r="B26" s="134" t="s">
        <v>32</v>
      </c>
      <c r="C26" s="98" t="s">
        <v>17</v>
      </c>
      <c r="D26" s="129"/>
      <c r="E26" s="130"/>
      <c r="F26" s="182">
        <f t="shared" ref="F26" si="5">+IF(D26&gt;0,D26/E26,0)</f>
        <v>0</v>
      </c>
      <c r="G26" s="130"/>
      <c r="I26" s="129"/>
      <c r="J26" s="130"/>
      <c r="K26" s="182">
        <f t="shared" ref="K26" si="6">+IF(I26&gt;0,I26/J26,0)</f>
        <v>0</v>
      </c>
      <c r="L26" s="130"/>
      <c r="N26" s="129"/>
      <c r="O26" s="130"/>
      <c r="P26" s="182">
        <f t="shared" ref="P26" si="7">+IF(N26&gt;0,N26/O26,0)</f>
        <v>0</v>
      </c>
      <c r="Q26" s="130"/>
    </row>
    <row r="27" spans="2:17" ht="15" customHeight="1" x14ac:dyDescent="0.2">
      <c r="B27" s="134" t="s">
        <v>64</v>
      </c>
      <c r="C27" s="98" t="s">
        <v>17</v>
      </c>
      <c r="D27" s="129"/>
      <c r="E27" s="130"/>
      <c r="F27" s="182">
        <f t="shared" ref="F27:F34" si="8">+IF(D27&gt;0,D27/E27,0)</f>
        <v>0</v>
      </c>
      <c r="G27" s="130"/>
      <c r="I27" s="129"/>
      <c r="J27" s="130"/>
      <c r="K27" s="182"/>
      <c r="L27" s="130"/>
      <c r="N27" s="129"/>
      <c r="O27" s="130"/>
      <c r="P27" s="182"/>
      <c r="Q27" s="130"/>
    </row>
    <row r="28" spans="2:17" ht="15" customHeight="1" x14ac:dyDescent="0.2">
      <c r="B28" s="134" t="s">
        <v>65</v>
      </c>
      <c r="C28" s="98" t="s">
        <v>17</v>
      </c>
      <c r="D28" s="129"/>
      <c r="E28" s="130"/>
      <c r="F28" s="182">
        <f t="shared" si="8"/>
        <v>0</v>
      </c>
      <c r="G28" s="130"/>
      <c r="I28" s="129"/>
      <c r="J28" s="130"/>
      <c r="K28" s="182">
        <f t="shared" ref="K28:K34" si="9">+IF(I28&gt;0,I28/J28,0)</f>
        <v>0</v>
      </c>
      <c r="L28" s="130"/>
      <c r="N28" s="129"/>
      <c r="O28" s="130"/>
      <c r="P28" s="182">
        <f t="shared" ref="P28:P34" si="10">+IF(N28&gt;0,N28/O28,0)</f>
        <v>0</v>
      </c>
      <c r="Q28" s="130"/>
    </row>
    <row r="29" spans="2:17" ht="15" customHeight="1" x14ac:dyDescent="0.2">
      <c r="B29" s="134" t="s">
        <v>66</v>
      </c>
      <c r="C29" s="98" t="s">
        <v>17</v>
      </c>
      <c r="D29" s="129"/>
      <c r="E29" s="130"/>
      <c r="F29" s="182">
        <f t="shared" si="8"/>
        <v>0</v>
      </c>
      <c r="G29" s="130"/>
      <c r="I29" s="129"/>
      <c r="J29" s="130"/>
      <c r="K29" s="182">
        <f t="shared" si="9"/>
        <v>0</v>
      </c>
      <c r="L29" s="130"/>
      <c r="N29" s="129"/>
      <c r="O29" s="130"/>
      <c r="P29" s="182">
        <f t="shared" si="10"/>
        <v>0</v>
      </c>
      <c r="Q29" s="130"/>
    </row>
    <row r="30" spans="2:17" ht="15" customHeight="1" x14ac:dyDescent="0.2">
      <c r="B30" s="134" t="s">
        <v>67</v>
      </c>
      <c r="C30" s="98" t="s">
        <v>17</v>
      </c>
      <c r="D30" s="129"/>
      <c r="E30" s="130"/>
      <c r="F30" s="182">
        <f t="shared" si="8"/>
        <v>0</v>
      </c>
      <c r="G30" s="130"/>
      <c r="I30" s="129"/>
      <c r="J30" s="130"/>
      <c r="K30" s="182">
        <f t="shared" si="9"/>
        <v>0</v>
      </c>
      <c r="L30" s="130"/>
      <c r="N30" s="129"/>
      <c r="O30" s="130"/>
      <c r="P30" s="182">
        <f t="shared" si="10"/>
        <v>0</v>
      </c>
      <c r="Q30" s="130"/>
    </row>
    <row r="31" spans="2:17" ht="15" customHeight="1" x14ac:dyDescent="0.2">
      <c r="B31" s="134" t="s">
        <v>68</v>
      </c>
      <c r="C31" s="98" t="s">
        <v>17</v>
      </c>
      <c r="D31" s="129"/>
      <c r="E31" s="130"/>
      <c r="F31" s="182">
        <f t="shared" si="8"/>
        <v>0</v>
      </c>
      <c r="G31" s="130"/>
      <c r="I31" s="129"/>
      <c r="J31" s="130"/>
      <c r="K31" s="182">
        <f t="shared" si="9"/>
        <v>0</v>
      </c>
      <c r="L31" s="130"/>
      <c r="N31" s="129"/>
      <c r="O31" s="130"/>
      <c r="P31" s="182">
        <f t="shared" si="10"/>
        <v>0</v>
      </c>
      <c r="Q31" s="130"/>
    </row>
    <row r="32" spans="2:17" ht="15" customHeight="1" x14ac:dyDescent="0.2">
      <c r="B32" s="134" t="s">
        <v>69</v>
      </c>
      <c r="C32" s="98" t="s">
        <v>17</v>
      </c>
      <c r="D32" s="129"/>
      <c r="E32" s="130"/>
      <c r="F32" s="182">
        <f t="shared" si="8"/>
        <v>0</v>
      </c>
      <c r="G32" s="130"/>
      <c r="I32" s="129"/>
      <c r="J32" s="130"/>
      <c r="K32" s="182">
        <f t="shared" si="9"/>
        <v>0</v>
      </c>
      <c r="L32" s="130"/>
      <c r="N32" s="129"/>
      <c r="O32" s="130"/>
      <c r="P32" s="182">
        <f t="shared" si="10"/>
        <v>0</v>
      </c>
      <c r="Q32" s="130"/>
    </row>
    <row r="33" spans="1:17" ht="15" customHeight="1" x14ac:dyDescent="0.2">
      <c r="B33" s="134" t="s">
        <v>70</v>
      </c>
      <c r="C33" s="98" t="s">
        <v>17</v>
      </c>
      <c r="D33" s="129"/>
      <c r="E33" s="130"/>
      <c r="F33" s="182">
        <f t="shared" si="8"/>
        <v>0</v>
      </c>
      <c r="G33" s="130"/>
      <c r="I33" s="129"/>
      <c r="J33" s="130"/>
      <c r="K33" s="182">
        <f t="shared" si="9"/>
        <v>0</v>
      </c>
      <c r="L33" s="130"/>
      <c r="N33" s="129"/>
      <c r="O33" s="130"/>
      <c r="P33" s="182">
        <f t="shared" si="10"/>
        <v>0</v>
      </c>
      <c r="Q33" s="130"/>
    </row>
    <row r="34" spans="1:17" ht="15" customHeight="1" x14ac:dyDescent="0.2">
      <c r="B34" s="134" t="s">
        <v>71</v>
      </c>
      <c r="C34" s="98" t="s">
        <v>17</v>
      </c>
      <c r="D34" s="131"/>
      <c r="E34" s="130"/>
      <c r="F34" s="183">
        <f t="shared" si="8"/>
        <v>0</v>
      </c>
      <c r="G34" s="130"/>
      <c r="I34" s="131"/>
      <c r="J34" s="130"/>
      <c r="K34" s="183">
        <f t="shared" si="9"/>
        <v>0</v>
      </c>
      <c r="L34" s="130"/>
      <c r="N34" s="131"/>
      <c r="O34" s="130"/>
      <c r="P34" s="183">
        <f t="shared" si="10"/>
        <v>0</v>
      </c>
      <c r="Q34" s="130"/>
    </row>
    <row r="35" spans="1:17" x14ac:dyDescent="0.2">
      <c r="C35" s="135" t="s">
        <v>1</v>
      </c>
      <c r="D35" s="184">
        <f>SUM(D17:D34)</f>
        <v>0</v>
      </c>
      <c r="F35" s="184">
        <f>SUM(F17:F34)</f>
        <v>0</v>
      </c>
      <c r="I35" s="184">
        <f>SUM(I17:I34)</f>
        <v>0</v>
      </c>
      <c r="K35" s="184">
        <f>SUM(K17:K34)</f>
        <v>0</v>
      </c>
      <c r="N35" s="184">
        <f>SUM(N17:N34)</f>
        <v>0</v>
      </c>
      <c r="P35" s="184">
        <f>SUM(P17:P34)</f>
        <v>0</v>
      </c>
    </row>
    <row r="37" spans="1:17" ht="15.75" thickBot="1" x14ac:dyDescent="0.25">
      <c r="C37" s="135" t="s">
        <v>149</v>
      </c>
      <c r="D37" s="185">
        <f>+D14+D35</f>
        <v>0</v>
      </c>
      <c r="F37" s="185">
        <f>+F14+F35</f>
        <v>0</v>
      </c>
      <c r="H37" s="135"/>
      <c r="I37" s="185">
        <f>+I35</f>
        <v>0</v>
      </c>
      <c r="K37" s="185">
        <f>+K35</f>
        <v>0</v>
      </c>
      <c r="M37" s="135"/>
      <c r="N37" s="185">
        <f>+N35</f>
        <v>0</v>
      </c>
      <c r="P37" s="185">
        <f>+P35</f>
        <v>0</v>
      </c>
    </row>
    <row r="38" spans="1:17" ht="15.75" thickTop="1" x14ac:dyDescent="0.2"/>
    <row r="39" spans="1:17" x14ac:dyDescent="0.2">
      <c r="A39" s="98" t="s">
        <v>12</v>
      </c>
      <c r="C39" s="149" t="s">
        <v>14</v>
      </c>
    </row>
    <row r="40" spans="1:17" x14ac:dyDescent="0.2">
      <c r="B40" s="134" t="s">
        <v>5</v>
      </c>
      <c r="C40" s="98" t="s">
        <v>15</v>
      </c>
      <c r="D40" s="129"/>
      <c r="E40" s="130"/>
      <c r="F40" s="182">
        <f t="shared" ref="F40:F44" si="11">+IF(D40&gt;0,D40/E40,0)</f>
        <v>0</v>
      </c>
      <c r="G40" s="130"/>
      <c r="I40" s="129"/>
      <c r="J40" s="130"/>
      <c r="K40" s="182">
        <f t="shared" ref="K40:K42" si="12">+IF(I40&gt;0,I40/J40,0)</f>
        <v>0</v>
      </c>
      <c r="L40" s="130"/>
      <c r="N40" s="129"/>
      <c r="O40" s="130"/>
      <c r="P40" s="182">
        <f t="shared" ref="P40:P42" si="13">+IF(N40&gt;0,N40/O40,0)</f>
        <v>0</v>
      </c>
      <c r="Q40" s="130"/>
    </row>
    <row r="41" spans="1:17" x14ac:dyDescent="0.2">
      <c r="B41" s="134" t="s">
        <v>6</v>
      </c>
      <c r="C41" s="98" t="s">
        <v>16</v>
      </c>
      <c r="D41" s="129"/>
      <c r="E41" s="130"/>
      <c r="F41" s="182">
        <f t="shared" si="11"/>
        <v>0</v>
      </c>
      <c r="G41" s="130"/>
      <c r="I41" s="129"/>
      <c r="J41" s="130"/>
      <c r="K41" s="182">
        <f t="shared" si="12"/>
        <v>0</v>
      </c>
      <c r="L41" s="130"/>
      <c r="N41" s="129"/>
      <c r="O41" s="130"/>
      <c r="P41" s="182">
        <f t="shared" si="13"/>
        <v>0</v>
      </c>
      <c r="Q41" s="130"/>
    </row>
    <row r="42" spans="1:17" x14ac:dyDescent="0.2">
      <c r="B42" s="134" t="s">
        <v>7</v>
      </c>
      <c r="C42" s="98" t="s">
        <v>165</v>
      </c>
      <c r="D42" s="129"/>
      <c r="E42" s="130"/>
      <c r="F42" s="182">
        <f t="shared" si="11"/>
        <v>0</v>
      </c>
      <c r="G42" s="130"/>
      <c r="I42" s="129"/>
      <c r="J42" s="130"/>
      <c r="K42" s="182">
        <f t="shared" si="12"/>
        <v>0</v>
      </c>
      <c r="L42" s="130"/>
      <c r="N42" s="129"/>
      <c r="O42" s="130"/>
      <c r="P42" s="182">
        <f t="shared" si="13"/>
        <v>0</v>
      </c>
      <c r="Q42" s="130"/>
    </row>
    <row r="43" spans="1:17" x14ac:dyDescent="0.2">
      <c r="B43" s="134" t="s">
        <v>8</v>
      </c>
      <c r="C43" s="98" t="s">
        <v>17</v>
      </c>
      <c r="D43" s="129"/>
      <c r="E43" s="130"/>
      <c r="F43" s="182">
        <f t="shared" si="11"/>
        <v>0</v>
      </c>
      <c r="G43" s="130"/>
      <c r="I43" s="129"/>
      <c r="J43" s="130"/>
      <c r="K43" s="182">
        <f t="shared" ref="K43:K44" si="14">+IF(I43&gt;0,I43/J43,0)</f>
        <v>0</v>
      </c>
      <c r="L43" s="130"/>
      <c r="N43" s="129"/>
      <c r="O43" s="130"/>
      <c r="P43" s="182">
        <f t="shared" ref="P43:P44" si="15">+IF(N43&gt;0,N43/O43,0)</f>
        <v>0</v>
      </c>
      <c r="Q43" s="130"/>
    </row>
    <row r="44" spans="1:17" x14ac:dyDescent="0.2">
      <c r="B44" s="134" t="s">
        <v>10</v>
      </c>
      <c r="C44" s="98" t="s">
        <v>17</v>
      </c>
      <c r="D44" s="131"/>
      <c r="E44" s="130"/>
      <c r="F44" s="183">
        <f t="shared" si="11"/>
        <v>0</v>
      </c>
      <c r="G44" s="130"/>
      <c r="I44" s="131"/>
      <c r="J44" s="130"/>
      <c r="K44" s="183">
        <f t="shared" si="14"/>
        <v>0</v>
      </c>
      <c r="L44" s="130"/>
      <c r="N44" s="131"/>
      <c r="O44" s="130"/>
      <c r="P44" s="183">
        <f t="shared" si="15"/>
        <v>0</v>
      </c>
      <c r="Q44" s="130"/>
    </row>
    <row r="45" spans="1:17" ht="15.75" thickBot="1" x14ac:dyDescent="0.25">
      <c r="C45" s="135" t="s">
        <v>150</v>
      </c>
      <c r="D45" s="185">
        <f>SUM(D40:D44)</f>
        <v>0</v>
      </c>
      <c r="F45" s="185">
        <f>SUM(F40:F44)</f>
        <v>0</v>
      </c>
      <c r="G45" s="181"/>
      <c r="I45" s="185">
        <f>SUM(I40:I44)</f>
        <v>0</v>
      </c>
      <c r="K45" s="185">
        <f>SUM(K40:K44)</f>
        <v>0</v>
      </c>
      <c r="N45" s="185">
        <f>SUM(N40:N44)</f>
        <v>0</v>
      </c>
      <c r="P45" s="185">
        <f>SUM(P40:P44)</f>
        <v>0</v>
      </c>
    </row>
    <row r="46" spans="1:17" ht="15.75" thickTop="1" x14ac:dyDescent="0.2"/>
    <row r="48" spans="1:17" ht="15" customHeight="1" x14ac:dyDescent="0.2">
      <c r="A48" s="98" t="s">
        <v>13</v>
      </c>
      <c r="C48" s="142" t="s">
        <v>87</v>
      </c>
      <c r="E48" s="138" t="s">
        <v>157</v>
      </c>
      <c r="J48" s="138" t="s">
        <v>159</v>
      </c>
      <c r="O48" s="138" t="s">
        <v>158</v>
      </c>
    </row>
    <row r="49" spans="1:17" ht="15" customHeight="1" x14ac:dyDescent="0.25">
      <c r="C49" s="152" t="s">
        <v>80</v>
      </c>
      <c r="E49" s="186">
        <f>SUMIF(G14:G14,"=1",D14:D14)+SUMIF(G17:G26,"=1",D17:D26)+SUMIF(G27:G34,"=1",D27:D34)+SUMIF(G40:G44,"=1",D40:D44)</f>
        <v>0</v>
      </c>
      <c r="J49" s="186">
        <f>SUMIF(L14:L14,"=1",I14:I14)+SUMIF(L17:L26,"=1",I17:I26)+SUMIF(L27:L34,"=1",I27:I34)+SUMIF(L40:L44,"=1",I40:I44)</f>
        <v>0</v>
      </c>
      <c r="O49" s="186">
        <f>SUMIF(Q14:Q14,"=1",N14:N14)+SUMIF(Q17:Q26,"=1",N17:N26)+SUMIF(Q27:Q34,"=1",N27:N34)+SUMIF(Q40:Q44,"=1",N40:N44)</f>
        <v>0</v>
      </c>
    </row>
    <row r="50" spans="1:17" ht="15" customHeight="1" x14ac:dyDescent="0.25">
      <c r="C50" s="152" t="s">
        <v>82</v>
      </c>
      <c r="E50" s="153"/>
      <c r="J50" s="153"/>
      <c r="O50" s="153"/>
    </row>
    <row r="51" spans="1:17" ht="15" customHeight="1" x14ac:dyDescent="0.25">
      <c r="C51" s="152" t="s">
        <v>81</v>
      </c>
      <c r="E51" s="187">
        <v>12</v>
      </c>
      <c r="J51" s="187">
        <v>12</v>
      </c>
      <c r="O51" s="187">
        <v>12</v>
      </c>
    </row>
    <row r="52" spans="1:17" ht="42.75" customHeight="1" x14ac:dyDescent="0.2">
      <c r="C52" s="202" t="s">
        <v>143</v>
      </c>
      <c r="D52" s="202"/>
      <c r="E52" s="154"/>
      <c r="J52" s="154"/>
      <c r="O52" s="154"/>
    </row>
    <row r="53" spans="1:17" ht="15" customHeight="1" x14ac:dyDescent="0.25">
      <c r="C53" s="152" t="s">
        <v>28</v>
      </c>
      <c r="E53" s="155"/>
      <c r="J53" s="155"/>
      <c r="O53" s="155"/>
    </row>
    <row r="56" spans="1:17" s="135" customFormat="1" ht="15" customHeight="1" x14ac:dyDescent="0.2">
      <c r="A56" s="98" t="s">
        <v>88</v>
      </c>
      <c r="B56" s="136"/>
      <c r="C56" s="142" t="s">
        <v>90</v>
      </c>
      <c r="D56" s="198" t="s">
        <v>101</v>
      </c>
      <c r="E56" s="199"/>
      <c r="F56" s="199"/>
      <c r="G56" s="199"/>
      <c r="I56" s="198" t="s">
        <v>103</v>
      </c>
      <c r="J56" s="199"/>
      <c r="K56" s="199"/>
      <c r="L56" s="199"/>
      <c r="N56" s="198" t="s">
        <v>102</v>
      </c>
      <c r="O56" s="199"/>
      <c r="P56" s="199"/>
      <c r="Q56" s="199"/>
    </row>
    <row r="57" spans="1:17" s="151" customFormat="1" ht="15" customHeight="1" x14ac:dyDescent="0.2">
      <c r="A57" s="133"/>
      <c r="B57" s="156"/>
      <c r="C57" s="157"/>
      <c r="D57" s="158"/>
      <c r="E57" s="159"/>
      <c r="F57" s="159"/>
      <c r="G57" s="159"/>
      <c r="I57" s="158"/>
      <c r="J57" s="159"/>
      <c r="K57" s="159"/>
      <c r="L57" s="159"/>
      <c r="N57" s="158"/>
      <c r="O57" s="159"/>
      <c r="P57" s="159"/>
      <c r="Q57" s="159"/>
    </row>
    <row r="58" spans="1:17" x14ac:dyDescent="0.2">
      <c r="C58" s="188" t="s">
        <v>140</v>
      </c>
      <c r="G58" s="189">
        <f>+E6*30</f>
        <v>0</v>
      </c>
      <c r="L58" s="189">
        <v>360</v>
      </c>
      <c r="Q58" s="189">
        <v>360</v>
      </c>
    </row>
    <row r="59" spans="1:17" s="135" customFormat="1" ht="36" customHeight="1" x14ac:dyDescent="0.2">
      <c r="B59" s="135" t="s">
        <v>2</v>
      </c>
      <c r="C59" s="160" t="s">
        <v>19</v>
      </c>
      <c r="D59" s="138" t="s">
        <v>42</v>
      </c>
      <c r="E59" s="138" t="s">
        <v>20</v>
      </c>
      <c r="F59" s="138" t="s">
        <v>1</v>
      </c>
      <c r="G59" s="138" t="s">
        <v>212</v>
      </c>
      <c r="I59" s="138" t="s">
        <v>42</v>
      </c>
      <c r="J59" s="138" t="s">
        <v>20</v>
      </c>
      <c r="K59" s="138" t="s">
        <v>1</v>
      </c>
      <c r="L59" s="138" t="s">
        <v>212</v>
      </c>
      <c r="N59" s="138" t="s">
        <v>42</v>
      </c>
      <c r="O59" s="138" t="s">
        <v>20</v>
      </c>
      <c r="P59" s="138" t="s">
        <v>1</v>
      </c>
      <c r="Q59" s="138" t="s">
        <v>212</v>
      </c>
    </row>
    <row r="60" spans="1:17" ht="15" customHeight="1" x14ac:dyDescent="0.2">
      <c r="B60" s="134" t="s">
        <v>5</v>
      </c>
      <c r="C60" s="98" t="s">
        <v>210</v>
      </c>
      <c r="D60" s="161"/>
      <c r="E60" s="161"/>
      <c r="F60" s="184">
        <f>+D60*E60</f>
        <v>0</v>
      </c>
      <c r="G60" s="130"/>
      <c r="I60" s="161"/>
      <c r="J60" s="161"/>
      <c r="K60" s="184">
        <f>+I60*J60</f>
        <v>0</v>
      </c>
      <c r="L60" s="130"/>
      <c r="N60" s="161"/>
      <c r="O60" s="161"/>
      <c r="P60" s="184">
        <f>+N60*O60</f>
        <v>0</v>
      </c>
      <c r="Q60" s="130"/>
    </row>
    <row r="61" spans="1:17" ht="15" customHeight="1" x14ac:dyDescent="0.2">
      <c r="B61" s="134" t="s">
        <v>6</v>
      </c>
      <c r="C61" s="98" t="s">
        <v>211</v>
      </c>
      <c r="D61" s="129"/>
      <c r="E61" s="161"/>
      <c r="F61" s="184">
        <f t="shared" ref="F61:F64" si="16">+D61*E61</f>
        <v>0</v>
      </c>
      <c r="G61" s="130"/>
      <c r="I61" s="129"/>
      <c r="J61" s="161"/>
      <c r="K61" s="184">
        <f t="shared" ref="K61" si="17">+I61*J61</f>
        <v>0</v>
      </c>
      <c r="L61" s="130"/>
      <c r="N61" s="129"/>
      <c r="O61" s="161"/>
      <c r="P61" s="184">
        <f t="shared" ref="P61" si="18">+N61*O61</f>
        <v>0</v>
      </c>
      <c r="Q61" s="130"/>
    </row>
    <row r="62" spans="1:17" ht="15" customHeight="1" x14ac:dyDescent="0.2">
      <c r="B62" s="134" t="s">
        <v>7</v>
      </c>
      <c r="C62" s="98" t="s">
        <v>33</v>
      </c>
      <c r="D62" s="129"/>
      <c r="E62" s="161"/>
      <c r="F62" s="184">
        <f t="shared" si="16"/>
        <v>0</v>
      </c>
      <c r="G62" s="130"/>
      <c r="I62" s="129"/>
      <c r="J62" s="161"/>
      <c r="K62" s="184">
        <f t="shared" ref="K62:K64" si="19">+I62*J62</f>
        <v>0</v>
      </c>
      <c r="L62" s="130"/>
      <c r="N62" s="129"/>
      <c r="O62" s="161"/>
      <c r="P62" s="184">
        <f t="shared" ref="P62:P64" si="20">+N62*O62</f>
        <v>0</v>
      </c>
      <c r="Q62" s="130"/>
    </row>
    <row r="63" spans="1:17" ht="15" customHeight="1" x14ac:dyDescent="0.2">
      <c r="B63" s="134" t="s">
        <v>8</v>
      </c>
      <c r="C63" s="98" t="s">
        <v>34</v>
      </c>
      <c r="D63" s="129"/>
      <c r="E63" s="161"/>
      <c r="F63" s="184">
        <f t="shared" si="16"/>
        <v>0</v>
      </c>
      <c r="G63" s="130"/>
      <c r="I63" s="129"/>
      <c r="J63" s="161"/>
      <c r="K63" s="184">
        <f t="shared" si="19"/>
        <v>0</v>
      </c>
      <c r="L63" s="130"/>
      <c r="N63" s="129"/>
      <c r="O63" s="161"/>
      <c r="P63" s="184">
        <f t="shared" si="20"/>
        <v>0</v>
      </c>
      <c r="Q63" s="130"/>
    </row>
    <row r="64" spans="1:17" ht="15" customHeight="1" x14ac:dyDescent="0.2">
      <c r="B64" s="134" t="s">
        <v>10</v>
      </c>
      <c r="C64" s="98" t="s">
        <v>35</v>
      </c>
      <c r="D64" s="129"/>
      <c r="E64" s="161"/>
      <c r="F64" s="190">
        <f t="shared" si="16"/>
        <v>0</v>
      </c>
      <c r="G64" s="130"/>
      <c r="I64" s="129"/>
      <c r="J64" s="161"/>
      <c r="K64" s="190">
        <f t="shared" si="19"/>
        <v>0</v>
      </c>
      <c r="L64" s="130"/>
      <c r="N64" s="129"/>
      <c r="O64" s="161"/>
      <c r="P64" s="190">
        <f t="shared" si="20"/>
        <v>0</v>
      </c>
      <c r="Q64" s="130"/>
    </row>
    <row r="65" spans="2:17" ht="15" customHeight="1" thickBot="1" x14ac:dyDescent="0.25">
      <c r="D65" s="133"/>
      <c r="E65" s="133"/>
      <c r="F65" s="191">
        <f>SUM(F60:F64)</f>
        <v>0</v>
      </c>
      <c r="G65" s="132"/>
      <c r="I65" s="133"/>
      <c r="J65" s="133"/>
      <c r="K65" s="191">
        <f>SUM(K60:K64)</f>
        <v>0</v>
      </c>
      <c r="L65" s="132"/>
      <c r="M65" s="133"/>
      <c r="N65" s="133"/>
      <c r="O65" s="133"/>
      <c r="P65" s="191">
        <f>SUM(P60:P64)</f>
        <v>0</v>
      </c>
      <c r="Q65" s="132"/>
    </row>
    <row r="66" spans="2:17" ht="15.75" thickTop="1" x14ac:dyDescent="0.2">
      <c r="G66" s="162"/>
      <c r="L66" s="162"/>
      <c r="Q66" s="162"/>
    </row>
    <row r="67" spans="2:17" s="135" customFormat="1" ht="30" x14ac:dyDescent="0.2">
      <c r="B67" s="135" t="s">
        <v>3</v>
      </c>
      <c r="C67" s="160" t="s">
        <v>21</v>
      </c>
      <c r="D67" s="138" t="s">
        <v>43</v>
      </c>
      <c r="E67" s="138" t="s">
        <v>20</v>
      </c>
      <c r="F67" s="138" t="s">
        <v>1</v>
      </c>
      <c r="G67" s="163" t="s">
        <v>213</v>
      </c>
      <c r="I67" s="138" t="s">
        <v>43</v>
      </c>
      <c r="J67" s="138" t="s">
        <v>20</v>
      </c>
      <c r="K67" s="138" t="s">
        <v>1</v>
      </c>
      <c r="L67" s="163" t="s">
        <v>213</v>
      </c>
      <c r="N67" s="138" t="s">
        <v>43</v>
      </c>
      <c r="O67" s="138" t="s">
        <v>20</v>
      </c>
      <c r="P67" s="138" t="s">
        <v>1</v>
      </c>
      <c r="Q67" s="163" t="s">
        <v>213</v>
      </c>
    </row>
    <row r="68" spans="2:17" ht="15" customHeight="1" x14ac:dyDescent="0.2">
      <c r="B68" s="134" t="s">
        <v>5</v>
      </c>
      <c r="C68" s="98" t="s">
        <v>210</v>
      </c>
      <c r="D68" s="129"/>
      <c r="E68" s="161"/>
      <c r="F68" s="184">
        <f t="shared" ref="F68:F72" si="21">+D68*E68</f>
        <v>0</v>
      </c>
      <c r="G68" s="130"/>
      <c r="I68" s="129"/>
      <c r="J68" s="161"/>
      <c r="K68" s="184">
        <f t="shared" ref="K68:K69" si="22">+I68*J68</f>
        <v>0</v>
      </c>
      <c r="L68" s="130"/>
      <c r="N68" s="129"/>
      <c r="O68" s="161"/>
      <c r="P68" s="184">
        <f t="shared" ref="P68:P69" si="23">+N68*O68</f>
        <v>0</v>
      </c>
      <c r="Q68" s="130"/>
    </row>
    <row r="69" spans="2:17" ht="15" customHeight="1" x14ac:dyDescent="0.2">
      <c r="B69" s="134" t="s">
        <v>6</v>
      </c>
      <c r="C69" s="98" t="s">
        <v>211</v>
      </c>
      <c r="D69" s="129"/>
      <c r="E69" s="161"/>
      <c r="F69" s="184">
        <f t="shared" si="21"/>
        <v>0</v>
      </c>
      <c r="G69" s="130"/>
      <c r="I69" s="129"/>
      <c r="J69" s="161"/>
      <c r="K69" s="184">
        <f t="shared" si="22"/>
        <v>0</v>
      </c>
      <c r="L69" s="130"/>
      <c r="N69" s="129"/>
      <c r="O69" s="161"/>
      <c r="P69" s="184">
        <f t="shared" si="23"/>
        <v>0</v>
      </c>
      <c r="Q69" s="130"/>
    </row>
    <row r="70" spans="2:17" ht="15" customHeight="1" x14ac:dyDescent="0.2">
      <c r="B70" s="134" t="s">
        <v>7</v>
      </c>
      <c r="C70" s="98" t="s">
        <v>33</v>
      </c>
      <c r="D70" s="129"/>
      <c r="E70" s="161"/>
      <c r="F70" s="184">
        <f t="shared" si="21"/>
        <v>0</v>
      </c>
      <c r="G70" s="130"/>
      <c r="I70" s="129"/>
      <c r="J70" s="161"/>
      <c r="K70" s="184">
        <f t="shared" ref="K70:K72" si="24">+I70*J70</f>
        <v>0</v>
      </c>
      <c r="L70" s="130"/>
      <c r="N70" s="129"/>
      <c r="O70" s="161"/>
      <c r="P70" s="184">
        <f t="shared" ref="P70:P72" si="25">+N70*O70</f>
        <v>0</v>
      </c>
      <c r="Q70" s="130"/>
    </row>
    <row r="71" spans="2:17" ht="15" customHeight="1" x14ac:dyDescent="0.2">
      <c r="B71" s="134" t="s">
        <v>8</v>
      </c>
      <c r="C71" s="98" t="s">
        <v>34</v>
      </c>
      <c r="D71" s="129"/>
      <c r="E71" s="161"/>
      <c r="F71" s="184">
        <f t="shared" si="21"/>
        <v>0</v>
      </c>
      <c r="G71" s="130"/>
      <c r="I71" s="129"/>
      <c r="J71" s="161"/>
      <c r="K71" s="184">
        <f t="shared" si="24"/>
        <v>0</v>
      </c>
      <c r="L71" s="130"/>
      <c r="N71" s="129"/>
      <c r="O71" s="161"/>
      <c r="P71" s="184">
        <f t="shared" si="25"/>
        <v>0</v>
      </c>
      <c r="Q71" s="130"/>
    </row>
    <row r="72" spans="2:17" ht="15" customHeight="1" x14ac:dyDescent="0.2">
      <c r="B72" s="134" t="s">
        <v>10</v>
      </c>
      <c r="C72" s="98" t="s">
        <v>35</v>
      </c>
      <c r="D72" s="129"/>
      <c r="E72" s="161"/>
      <c r="F72" s="190">
        <f t="shared" si="21"/>
        <v>0</v>
      </c>
      <c r="G72" s="130"/>
      <c r="I72" s="129"/>
      <c r="J72" s="161"/>
      <c r="K72" s="190">
        <f t="shared" si="24"/>
        <v>0</v>
      </c>
      <c r="L72" s="130"/>
      <c r="N72" s="129"/>
      <c r="O72" s="161"/>
      <c r="P72" s="190">
        <f t="shared" si="25"/>
        <v>0</v>
      </c>
      <c r="Q72" s="130"/>
    </row>
    <row r="73" spans="2:17" ht="15" customHeight="1" thickBot="1" x14ac:dyDescent="0.25">
      <c r="D73" s="133"/>
      <c r="E73" s="133"/>
      <c r="F73" s="191">
        <f>SUM(F68:F72)</f>
        <v>0</v>
      </c>
      <c r="G73" s="133"/>
      <c r="I73" s="133"/>
      <c r="J73" s="133"/>
      <c r="K73" s="191">
        <f>SUM(K68:K72)</f>
        <v>0</v>
      </c>
      <c r="L73" s="133"/>
      <c r="N73" s="133"/>
      <c r="O73" s="133"/>
      <c r="P73" s="191">
        <f>SUM(P68:P72)</f>
        <v>0</v>
      </c>
      <c r="Q73" s="133"/>
    </row>
    <row r="74" spans="2:17" ht="15.75" thickTop="1" x14ac:dyDescent="0.2"/>
    <row r="75" spans="2:17" s="135" customFormat="1" ht="30" x14ac:dyDescent="0.2">
      <c r="B75" s="135" t="s">
        <v>13</v>
      </c>
      <c r="C75" s="160" t="s">
        <v>195</v>
      </c>
      <c r="D75" s="138" t="s">
        <v>43</v>
      </c>
      <c r="E75" s="138" t="s">
        <v>20</v>
      </c>
      <c r="F75" s="138" t="s">
        <v>1</v>
      </c>
      <c r="G75" s="163" t="s">
        <v>213</v>
      </c>
      <c r="I75" s="138" t="s">
        <v>43</v>
      </c>
      <c r="J75" s="138" t="s">
        <v>20</v>
      </c>
      <c r="K75" s="138" t="s">
        <v>1</v>
      </c>
      <c r="L75" s="163" t="s">
        <v>213</v>
      </c>
      <c r="N75" s="138" t="s">
        <v>43</v>
      </c>
      <c r="O75" s="138" t="s">
        <v>20</v>
      </c>
      <c r="P75" s="138" t="s">
        <v>1</v>
      </c>
      <c r="Q75" s="163" t="s">
        <v>213</v>
      </c>
    </row>
    <row r="76" spans="2:17" x14ac:dyDescent="0.2">
      <c r="C76" s="98" t="s">
        <v>105</v>
      </c>
      <c r="D76" s="129"/>
      <c r="E76" s="161"/>
      <c r="F76" s="184">
        <f t="shared" ref="F76:F77" si="26">+D76*E76</f>
        <v>0</v>
      </c>
      <c r="G76" s="130"/>
      <c r="I76" s="129"/>
      <c r="J76" s="161"/>
      <c r="K76" s="184">
        <f t="shared" ref="K76:K77" si="27">+I76*J76</f>
        <v>0</v>
      </c>
      <c r="L76" s="130"/>
      <c r="N76" s="129"/>
      <c r="O76" s="161"/>
      <c r="P76" s="184">
        <f t="shared" ref="P76:P77" si="28">+N76*O76</f>
        <v>0</v>
      </c>
      <c r="Q76" s="130"/>
    </row>
    <row r="77" spans="2:17" x14ac:dyDescent="0.2">
      <c r="C77" s="98" t="s">
        <v>194</v>
      </c>
      <c r="D77" s="129"/>
      <c r="E77" s="161"/>
      <c r="F77" s="190">
        <f t="shared" si="26"/>
        <v>0</v>
      </c>
      <c r="G77" s="130"/>
      <c r="I77" s="129"/>
      <c r="J77" s="161"/>
      <c r="K77" s="190">
        <f t="shared" si="27"/>
        <v>0</v>
      </c>
      <c r="L77" s="130"/>
      <c r="N77" s="129"/>
      <c r="O77" s="161"/>
      <c r="P77" s="190">
        <f t="shared" si="28"/>
        <v>0</v>
      </c>
      <c r="Q77" s="130"/>
    </row>
    <row r="78" spans="2:17" ht="15.75" thickBot="1" x14ac:dyDescent="0.25">
      <c r="D78" s="133"/>
      <c r="E78" s="133"/>
      <c r="F78" s="191">
        <f>SUM(F76:F77)</f>
        <v>0</v>
      </c>
      <c r="G78" s="133"/>
      <c r="I78" s="133"/>
      <c r="J78" s="133"/>
      <c r="K78" s="191">
        <f>SUM(K76:K77)</f>
        <v>0</v>
      </c>
      <c r="L78" s="133"/>
      <c r="N78" s="133"/>
      <c r="O78" s="133"/>
      <c r="P78" s="191">
        <f>SUM(P76:P77)</f>
        <v>0</v>
      </c>
      <c r="Q78" s="133"/>
    </row>
    <row r="79" spans="2:17" ht="15.75" thickTop="1" x14ac:dyDescent="0.2">
      <c r="D79" s="133"/>
      <c r="E79" s="133"/>
      <c r="F79" s="164"/>
      <c r="G79" s="133"/>
    </row>
    <row r="80" spans="2:17" s="135" customFormat="1" ht="45" x14ac:dyDescent="0.2">
      <c r="B80" s="135" t="s">
        <v>12</v>
      </c>
      <c r="C80" s="145" t="s">
        <v>36</v>
      </c>
      <c r="D80" s="138" t="s">
        <v>39</v>
      </c>
      <c r="E80" s="138" t="s">
        <v>44</v>
      </c>
      <c r="F80" s="138" t="s">
        <v>45</v>
      </c>
      <c r="G80" s="138" t="s">
        <v>41</v>
      </c>
      <c r="I80" s="138" t="s">
        <v>39</v>
      </c>
      <c r="J80" s="138" t="s">
        <v>44</v>
      </c>
      <c r="K80" s="138" t="s">
        <v>45</v>
      </c>
      <c r="L80" s="138" t="s">
        <v>41</v>
      </c>
      <c r="N80" s="138" t="s">
        <v>39</v>
      </c>
      <c r="O80" s="138" t="s">
        <v>44</v>
      </c>
      <c r="P80" s="138" t="s">
        <v>45</v>
      </c>
      <c r="Q80" s="138" t="s">
        <v>41</v>
      </c>
    </row>
    <row r="81" spans="2:17" ht="15" customHeight="1" x14ac:dyDescent="0.2">
      <c r="C81" s="98" t="s">
        <v>37</v>
      </c>
      <c r="D81" s="130"/>
      <c r="E81" s="129"/>
      <c r="F81" s="129"/>
      <c r="G81" s="184">
        <f>+D81*(E81+F81)</f>
        <v>0</v>
      </c>
      <c r="I81" s="130"/>
      <c r="J81" s="129"/>
      <c r="K81" s="129"/>
      <c r="L81" s="184">
        <f>+I81*(J81+K81)</f>
        <v>0</v>
      </c>
      <c r="N81" s="130"/>
      <c r="O81" s="129"/>
      <c r="P81" s="129"/>
      <c r="Q81" s="184">
        <f>+N81*(O81+P81)</f>
        <v>0</v>
      </c>
    </row>
    <row r="82" spans="2:17" ht="15" customHeight="1" x14ac:dyDescent="0.2">
      <c r="C82" s="98" t="s">
        <v>38</v>
      </c>
      <c r="D82" s="165"/>
      <c r="E82" s="129"/>
      <c r="F82" s="129"/>
      <c r="G82" s="190">
        <f>+D82*(E82+F82)</f>
        <v>0</v>
      </c>
      <c r="I82" s="165"/>
      <c r="J82" s="129"/>
      <c r="K82" s="129"/>
      <c r="L82" s="190">
        <f>+I82*(J82+K82)</f>
        <v>0</v>
      </c>
      <c r="N82" s="165"/>
      <c r="O82" s="129"/>
      <c r="P82" s="129"/>
      <c r="Q82" s="190">
        <f>+N82*(O82+P82)</f>
        <v>0</v>
      </c>
    </row>
    <row r="83" spans="2:17" s="135" customFormat="1" ht="15" customHeight="1" x14ac:dyDescent="0.2">
      <c r="B83" s="136"/>
      <c r="C83" s="135" t="s">
        <v>1</v>
      </c>
      <c r="D83" s="182">
        <f>SUM(D81:D82)</f>
        <v>0</v>
      </c>
      <c r="E83" s="98"/>
      <c r="F83" s="98"/>
      <c r="G83" s="192">
        <f t="shared" ref="G83" si="29">SUM(G81:G82)</f>
        <v>0</v>
      </c>
      <c r="I83" s="182">
        <f>SUM(I81:I82)</f>
        <v>0</v>
      </c>
      <c r="J83" s="98"/>
      <c r="K83" s="98"/>
      <c r="L83" s="192">
        <f t="shared" ref="L83" si="30">SUM(L81:L82)</f>
        <v>0</v>
      </c>
      <c r="N83" s="182">
        <f>SUM(N81:N82)</f>
        <v>0</v>
      </c>
      <c r="O83" s="98"/>
      <c r="P83" s="98"/>
      <c r="Q83" s="192">
        <f t="shared" ref="Q83" si="31">SUM(Q81:Q82)</f>
        <v>0</v>
      </c>
    </row>
    <row r="85" spans="2:17" s="135" customFormat="1" ht="30" x14ac:dyDescent="0.2">
      <c r="B85" s="135" t="s">
        <v>13</v>
      </c>
      <c r="C85" s="145" t="s">
        <v>47</v>
      </c>
      <c r="D85" s="138"/>
      <c r="E85" s="138" t="s">
        <v>40</v>
      </c>
      <c r="F85" s="138" t="s">
        <v>46</v>
      </c>
      <c r="G85" s="138" t="s">
        <v>41</v>
      </c>
      <c r="J85" s="138" t="s">
        <v>40</v>
      </c>
      <c r="K85" s="138" t="s">
        <v>46</v>
      </c>
      <c r="L85" s="138" t="s">
        <v>41</v>
      </c>
      <c r="O85" s="138" t="s">
        <v>40</v>
      </c>
      <c r="P85" s="138" t="s">
        <v>46</v>
      </c>
      <c r="Q85" s="138" t="s">
        <v>41</v>
      </c>
    </row>
    <row r="86" spans="2:17" ht="15" customHeight="1" x14ac:dyDescent="0.2">
      <c r="B86" s="134" t="s">
        <v>5</v>
      </c>
      <c r="C86" s="98" t="s">
        <v>17</v>
      </c>
      <c r="E86" s="129"/>
      <c r="F86" s="129"/>
      <c r="G86" s="184">
        <f>SUM(E86:F86)</f>
        <v>0</v>
      </c>
      <c r="J86" s="129"/>
      <c r="K86" s="129"/>
      <c r="L86" s="184">
        <f>SUM(J86:K86)</f>
        <v>0</v>
      </c>
      <c r="O86" s="129"/>
      <c r="P86" s="129"/>
      <c r="Q86" s="184">
        <f>SUM(O86:P86)</f>
        <v>0</v>
      </c>
    </row>
    <row r="87" spans="2:17" ht="15" customHeight="1" x14ac:dyDescent="0.2">
      <c r="B87" s="134" t="s">
        <v>6</v>
      </c>
      <c r="C87" s="98" t="s">
        <v>17</v>
      </c>
      <c r="E87" s="129"/>
      <c r="F87" s="129"/>
      <c r="G87" s="184">
        <f>SUM(E87:F87)</f>
        <v>0</v>
      </c>
      <c r="J87" s="129"/>
      <c r="K87" s="129"/>
      <c r="L87" s="184">
        <f>SUM(J87:K87)</f>
        <v>0</v>
      </c>
      <c r="O87" s="129"/>
      <c r="P87" s="129"/>
      <c r="Q87" s="184">
        <f>SUM(O87:P87)</f>
        <v>0</v>
      </c>
    </row>
    <row r="88" spans="2:17" ht="15" customHeight="1" x14ac:dyDescent="0.2">
      <c r="B88" s="134" t="s">
        <v>7</v>
      </c>
      <c r="C88" s="98" t="s">
        <v>17</v>
      </c>
      <c r="E88" s="129"/>
      <c r="F88" s="129"/>
      <c r="G88" s="190">
        <f>SUM(E88:F88)</f>
        <v>0</v>
      </c>
      <c r="J88" s="129"/>
      <c r="K88" s="129"/>
      <c r="L88" s="190">
        <f>SUM(J88:K88)</f>
        <v>0</v>
      </c>
      <c r="O88" s="129"/>
      <c r="P88" s="129"/>
      <c r="Q88" s="190">
        <f>SUM(O88:P88)</f>
        <v>0</v>
      </c>
    </row>
    <row r="89" spans="2:17" x14ac:dyDescent="0.2">
      <c r="G89" s="184">
        <f>SUM(G86:G88)</f>
        <v>0</v>
      </c>
      <c r="L89" s="184">
        <f>SUM(L86:L88)</f>
        <v>0</v>
      </c>
      <c r="Q89" s="184">
        <f>SUM(Q86:Q88)</f>
        <v>0</v>
      </c>
    </row>
    <row r="91" spans="2:17" s="135" customFormat="1" ht="30" x14ac:dyDescent="0.2">
      <c r="B91" s="136"/>
      <c r="C91" s="160" t="s">
        <v>22</v>
      </c>
      <c r="F91" s="138" t="s">
        <v>145</v>
      </c>
      <c r="G91" s="138" t="s">
        <v>214</v>
      </c>
      <c r="K91" s="138" t="s">
        <v>146</v>
      </c>
      <c r="L91" s="138" t="s">
        <v>214</v>
      </c>
      <c r="P91" s="138" t="s">
        <v>147</v>
      </c>
      <c r="Q91" s="138" t="s">
        <v>214</v>
      </c>
    </row>
    <row r="92" spans="2:17" ht="15" customHeight="1" x14ac:dyDescent="0.2">
      <c r="B92" s="134" t="s">
        <v>5</v>
      </c>
      <c r="C92" s="197" t="s">
        <v>55</v>
      </c>
      <c r="D92" s="197"/>
      <c r="F92" s="129"/>
      <c r="G92" s="130"/>
      <c r="K92" s="129"/>
      <c r="L92" s="130"/>
      <c r="P92" s="129"/>
      <c r="Q92" s="130"/>
    </row>
    <row r="93" spans="2:17" ht="15" customHeight="1" x14ac:dyDescent="0.2">
      <c r="B93" s="134" t="s">
        <v>7</v>
      </c>
      <c r="C93" s="98" t="s">
        <v>25</v>
      </c>
      <c r="F93" s="129"/>
      <c r="G93" s="130"/>
      <c r="K93" s="129"/>
      <c r="L93" s="130"/>
      <c r="P93" s="129"/>
      <c r="Q93" s="130"/>
    </row>
    <row r="94" spans="2:17" ht="15" customHeight="1" x14ac:dyDescent="0.2">
      <c r="B94" s="134" t="s">
        <v>8</v>
      </c>
      <c r="C94" s="98" t="s">
        <v>59</v>
      </c>
      <c r="F94" s="129"/>
      <c r="G94" s="130"/>
      <c r="K94" s="129"/>
      <c r="L94" s="130"/>
      <c r="P94" s="129"/>
      <c r="Q94" s="130"/>
    </row>
    <row r="95" spans="2:17" ht="15" customHeight="1" x14ac:dyDescent="0.2">
      <c r="B95" s="134" t="s">
        <v>10</v>
      </c>
      <c r="C95" s="98" t="s">
        <v>58</v>
      </c>
      <c r="F95" s="129"/>
      <c r="G95" s="130"/>
      <c r="K95" s="129"/>
      <c r="L95" s="130"/>
      <c r="P95" s="129"/>
      <c r="Q95" s="130"/>
    </row>
    <row r="96" spans="2:17" ht="15" customHeight="1" x14ac:dyDescent="0.2">
      <c r="B96" s="134" t="s">
        <v>9</v>
      </c>
      <c r="C96" s="98" t="s">
        <v>56</v>
      </c>
      <c r="F96" s="129"/>
      <c r="G96" s="130"/>
      <c r="K96" s="129"/>
      <c r="L96" s="130"/>
      <c r="P96" s="129"/>
      <c r="Q96" s="130"/>
    </row>
    <row r="97" spans="2:17" ht="15" customHeight="1" x14ac:dyDescent="0.2">
      <c r="B97" s="134" t="s">
        <v>29</v>
      </c>
      <c r="C97" s="98" t="s">
        <v>57</v>
      </c>
      <c r="F97" s="129"/>
      <c r="G97" s="130"/>
      <c r="K97" s="129"/>
      <c r="L97" s="130"/>
      <c r="P97" s="129"/>
      <c r="Q97" s="130"/>
    </row>
    <row r="98" spans="2:17" ht="15" customHeight="1" x14ac:dyDescent="0.2">
      <c r="B98" s="134" t="s">
        <v>30</v>
      </c>
      <c r="C98" s="98" t="s">
        <v>60</v>
      </c>
      <c r="F98" s="129"/>
      <c r="G98" s="130"/>
      <c r="K98" s="129"/>
      <c r="L98" s="130"/>
      <c r="P98" s="129"/>
      <c r="Q98" s="130"/>
    </row>
    <row r="99" spans="2:17" ht="15" customHeight="1" x14ac:dyDescent="0.2">
      <c r="B99" s="134" t="s">
        <v>31</v>
      </c>
      <c r="C99" s="98" t="s">
        <v>144</v>
      </c>
      <c r="F99" s="129"/>
      <c r="G99" s="130"/>
      <c r="K99" s="129"/>
      <c r="L99" s="130"/>
      <c r="P99" s="129"/>
      <c r="Q99" s="130"/>
    </row>
    <row r="100" spans="2:17" ht="15" customHeight="1" x14ac:dyDescent="0.2">
      <c r="B100" s="134" t="s">
        <v>6</v>
      </c>
      <c r="C100" s="98" t="s">
        <v>23</v>
      </c>
      <c r="F100" s="129"/>
      <c r="G100" s="130"/>
      <c r="K100" s="129"/>
      <c r="L100" s="130"/>
      <c r="P100" s="129"/>
      <c r="Q100" s="130"/>
    </row>
    <row r="101" spans="2:17" ht="15" customHeight="1" x14ac:dyDescent="0.2">
      <c r="B101" s="134" t="s">
        <v>32</v>
      </c>
      <c r="C101" s="98" t="s">
        <v>26</v>
      </c>
      <c r="F101" s="129"/>
      <c r="G101" s="130"/>
      <c r="K101" s="129"/>
      <c r="L101" s="130"/>
      <c r="P101" s="129"/>
      <c r="Q101" s="130"/>
    </row>
    <row r="102" spans="2:17" ht="15" customHeight="1" x14ac:dyDescent="0.2">
      <c r="B102" s="134" t="s">
        <v>64</v>
      </c>
      <c r="C102" s="98" t="s">
        <v>27</v>
      </c>
      <c r="F102" s="129"/>
      <c r="G102" s="130"/>
      <c r="K102" s="129"/>
      <c r="L102" s="130"/>
      <c r="P102" s="129"/>
      <c r="Q102" s="130"/>
    </row>
    <row r="103" spans="2:17" ht="15" customHeight="1" x14ac:dyDescent="0.2">
      <c r="B103" s="134" t="s">
        <v>65</v>
      </c>
      <c r="C103" s="98" t="s">
        <v>53</v>
      </c>
      <c r="F103" s="129"/>
      <c r="G103" s="130"/>
      <c r="K103" s="129"/>
      <c r="L103" s="130"/>
      <c r="P103" s="129"/>
      <c r="Q103" s="130"/>
    </row>
    <row r="104" spans="2:17" ht="15" customHeight="1" x14ac:dyDescent="0.2">
      <c r="B104" s="134" t="s">
        <v>66</v>
      </c>
      <c r="C104" s="98" t="s">
        <v>24</v>
      </c>
      <c r="F104" s="129"/>
      <c r="G104" s="130"/>
      <c r="K104" s="129"/>
      <c r="L104" s="130"/>
      <c r="P104" s="129"/>
      <c r="Q104" s="130"/>
    </row>
    <row r="105" spans="2:17" ht="15" customHeight="1" x14ac:dyDescent="0.2">
      <c r="B105" s="134" t="s">
        <v>67</v>
      </c>
      <c r="C105" s="98" t="s">
        <v>54</v>
      </c>
      <c r="F105" s="129"/>
      <c r="G105" s="130"/>
      <c r="K105" s="129"/>
      <c r="L105" s="130"/>
      <c r="P105" s="129"/>
      <c r="Q105" s="130"/>
    </row>
    <row r="106" spans="2:17" ht="15" customHeight="1" x14ac:dyDescent="0.2">
      <c r="B106" s="134" t="s">
        <v>68</v>
      </c>
      <c r="C106" s="98" t="s">
        <v>192</v>
      </c>
      <c r="F106" s="129"/>
      <c r="G106" s="130"/>
      <c r="K106" s="129"/>
      <c r="L106" s="130"/>
      <c r="P106" s="129"/>
      <c r="Q106" s="130"/>
    </row>
    <row r="107" spans="2:17" ht="15" customHeight="1" x14ac:dyDescent="0.2">
      <c r="B107" s="134" t="s">
        <v>69</v>
      </c>
      <c r="C107" s="98" t="s">
        <v>193</v>
      </c>
      <c r="F107" s="129"/>
      <c r="G107" s="130"/>
      <c r="K107" s="129"/>
      <c r="L107" s="130"/>
      <c r="P107" s="129"/>
      <c r="Q107" s="130"/>
    </row>
    <row r="108" spans="2:17" ht="15" customHeight="1" x14ac:dyDescent="0.2">
      <c r="B108" s="134" t="s">
        <v>70</v>
      </c>
      <c r="C108" s="98" t="s">
        <v>62</v>
      </c>
      <c r="F108" s="129"/>
      <c r="G108" s="130"/>
      <c r="K108" s="129"/>
      <c r="L108" s="130"/>
      <c r="P108" s="129"/>
      <c r="Q108" s="130"/>
    </row>
    <row r="109" spans="2:17" ht="15" customHeight="1" x14ac:dyDescent="0.2">
      <c r="B109" s="134" t="s">
        <v>71</v>
      </c>
      <c r="C109" s="98" t="s">
        <v>52</v>
      </c>
      <c r="F109" s="129"/>
      <c r="G109" s="130"/>
      <c r="K109" s="129"/>
      <c r="L109" s="130"/>
      <c r="P109" s="129"/>
      <c r="Q109" s="130"/>
    </row>
    <row r="110" spans="2:17" ht="15" customHeight="1" x14ac:dyDescent="0.2">
      <c r="B110" s="134" t="s">
        <v>72</v>
      </c>
      <c r="C110" s="98" t="s">
        <v>61</v>
      </c>
      <c r="F110" s="129"/>
      <c r="G110" s="130"/>
      <c r="K110" s="129"/>
      <c r="L110" s="130"/>
      <c r="P110" s="129"/>
      <c r="Q110" s="130"/>
    </row>
    <row r="111" spans="2:17" ht="15" customHeight="1" x14ac:dyDescent="0.2">
      <c r="B111" s="134" t="s">
        <v>73</v>
      </c>
      <c r="C111" s="98" t="s">
        <v>17</v>
      </c>
      <c r="F111" s="129"/>
      <c r="G111" s="130"/>
      <c r="K111" s="129"/>
      <c r="L111" s="130"/>
      <c r="P111" s="129"/>
      <c r="Q111" s="130"/>
    </row>
    <row r="112" spans="2:17" ht="15" customHeight="1" x14ac:dyDescent="0.2">
      <c r="B112" s="134" t="s">
        <v>197</v>
      </c>
      <c r="C112" s="98" t="s">
        <v>17</v>
      </c>
      <c r="F112" s="129"/>
      <c r="G112" s="130"/>
      <c r="K112" s="129"/>
      <c r="L112" s="130"/>
      <c r="P112" s="129"/>
      <c r="Q112" s="130"/>
    </row>
    <row r="113" spans="1:17" ht="15" customHeight="1" x14ac:dyDescent="0.2">
      <c r="B113" s="134" t="s">
        <v>198</v>
      </c>
      <c r="C113" s="98" t="s">
        <v>63</v>
      </c>
      <c r="F113" s="131"/>
      <c r="G113" s="130"/>
      <c r="K113" s="131"/>
      <c r="L113" s="130"/>
      <c r="P113" s="131"/>
      <c r="Q113" s="130"/>
    </row>
    <row r="114" spans="1:17" ht="15" customHeight="1" thickBot="1" x14ac:dyDescent="0.25">
      <c r="C114" s="135" t="s">
        <v>1</v>
      </c>
      <c r="F114" s="191">
        <f>SUM(F92:F113)</f>
        <v>0</v>
      </c>
      <c r="G114" s="162"/>
      <c r="K114" s="191">
        <f>SUM(K92:K113)</f>
        <v>0</v>
      </c>
      <c r="P114" s="191">
        <f>SUM(P92:P113)</f>
        <v>0</v>
      </c>
    </row>
    <row r="115" spans="1:17" ht="15.75" thickTop="1" x14ac:dyDescent="0.2">
      <c r="B115" s="98"/>
    </row>
    <row r="116" spans="1:17" x14ac:dyDescent="0.2">
      <c r="B116" s="98"/>
    </row>
    <row r="117" spans="1:17" x14ac:dyDescent="0.2">
      <c r="B117" s="98"/>
    </row>
    <row r="118" spans="1:17" ht="15.75" thickBot="1" x14ac:dyDescent="0.25">
      <c r="B118" s="98"/>
    </row>
    <row r="119" spans="1:17" x14ac:dyDescent="0.2">
      <c r="C119" s="166"/>
      <c r="D119" s="167"/>
      <c r="E119" s="167"/>
      <c r="F119" s="167"/>
      <c r="G119" s="167"/>
      <c r="H119" s="168"/>
    </row>
    <row r="120" spans="1:17" ht="15" customHeight="1" x14ac:dyDescent="0.2">
      <c r="A120" s="98" t="s">
        <v>89</v>
      </c>
      <c r="C120" s="169" t="s">
        <v>152</v>
      </c>
      <c r="D120" s="170"/>
      <c r="E120" s="171" t="s">
        <v>101</v>
      </c>
      <c r="F120" s="171" t="s">
        <v>103</v>
      </c>
      <c r="G120" s="171" t="s">
        <v>102</v>
      </c>
      <c r="H120" s="172"/>
    </row>
    <row r="121" spans="1:17" x14ac:dyDescent="0.2">
      <c r="C121" s="173"/>
      <c r="D121" s="170"/>
      <c r="E121" s="170"/>
      <c r="F121" s="170"/>
      <c r="G121" s="170"/>
      <c r="H121" s="172"/>
    </row>
    <row r="122" spans="1:17" ht="17.25" customHeight="1" x14ac:dyDescent="0.2">
      <c r="C122" s="174" t="s">
        <v>121</v>
      </c>
      <c r="D122" s="175"/>
      <c r="E122" s="176"/>
      <c r="F122" s="176">
        <v>0</v>
      </c>
      <c r="G122" s="176">
        <v>0</v>
      </c>
      <c r="H122" s="172"/>
    </row>
    <row r="123" spans="1:17" x14ac:dyDescent="0.2">
      <c r="C123" s="173"/>
      <c r="D123" s="170"/>
      <c r="E123" s="170"/>
      <c r="F123" s="170"/>
      <c r="G123" s="170"/>
      <c r="H123" s="172"/>
    </row>
    <row r="124" spans="1:17" ht="34.5" customHeight="1" x14ac:dyDescent="0.2">
      <c r="C124" s="194" t="s">
        <v>156</v>
      </c>
      <c r="D124" s="195"/>
      <c r="E124" s="193" t="e">
        <f>-'piano per decisioni finanziarie'!B14</f>
        <v>#DIV/0!</v>
      </c>
      <c r="F124" s="193" t="e">
        <f>-SUM('piano per decisioni finanziarie'!D14:D14)</f>
        <v>#DIV/0!</v>
      </c>
      <c r="G124" s="193">
        <f>-SUM('piano per decisioni finanziarie'!F14:F14)</f>
        <v>0</v>
      </c>
      <c r="H124" s="172"/>
    </row>
    <row r="125" spans="1:17" x14ac:dyDescent="0.2">
      <c r="C125" s="177" t="s">
        <v>153</v>
      </c>
      <c r="D125" s="170"/>
      <c r="E125" s="176"/>
      <c r="F125" s="176"/>
      <c r="G125" s="176"/>
      <c r="H125" s="172"/>
    </row>
    <row r="126" spans="1:17" x14ac:dyDescent="0.2">
      <c r="C126" s="177" t="s">
        <v>154</v>
      </c>
      <c r="D126" s="170"/>
      <c r="E126" s="176"/>
      <c r="F126" s="176"/>
      <c r="G126" s="176"/>
      <c r="H126" s="172"/>
    </row>
    <row r="127" spans="1:17" ht="15.75" thickBot="1" x14ac:dyDescent="0.25">
      <c r="C127" s="178"/>
      <c r="D127" s="179"/>
      <c r="E127" s="179"/>
      <c r="F127" s="179"/>
      <c r="G127" s="179"/>
      <c r="H127" s="180"/>
    </row>
  </sheetData>
  <sheetProtection sheet="1" objects="1" scenarios="1" selectLockedCells="1"/>
  <mergeCells count="13">
    <mergeCell ref="N56:Q56"/>
    <mergeCell ref="D3:E3"/>
    <mergeCell ref="D9:G9"/>
    <mergeCell ref="I9:L9"/>
    <mergeCell ref="N9:Q9"/>
    <mergeCell ref="C5:D5"/>
    <mergeCell ref="C52:D52"/>
    <mergeCell ref="C124:D124"/>
    <mergeCell ref="D1:F1"/>
    <mergeCell ref="C92:D92"/>
    <mergeCell ref="D56:G56"/>
    <mergeCell ref="I56:L56"/>
    <mergeCell ref="I1:Q1"/>
  </mergeCells>
  <pageMargins left="0.15748031496062992" right="0.15748031496062992" top="0.27559055118110237" bottom="0.23622047244094491" header="0.15748031496062992" footer="0.15748031496062992"/>
  <pageSetup paperSize="9" scale="68" orientation="landscape" verticalDpi="0" r:id="rId1"/>
  <rowBreaks count="3" manualBreakCount="3">
    <brk id="38" max="16383" man="1"/>
    <brk id="55" max="16383" man="1"/>
    <brk id="9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D21" sqref="D21"/>
    </sheetView>
  </sheetViews>
  <sheetFormatPr defaultRowHeight="12.75" x14ac:dyDescent="0.2"/>
  <cols>
    <col min="1" max="1" width="36.85546875" bestFit="1" customWidth="1"/>
    <col min="2" max="2" width="15.7109375" customWidth="1"/>
    <col min="3" max="4" width="10.7109375" customWidth="1"/>
    <col min="5" max="5" width="3.7109375" customWidth="1"/>
    <col min="6" max="6" width="15.7109375" customWidth="1"/>
    <col min="7" max="8" width="10.7109375" customWidth="1"/>
    <col min="9" max="9" width="3.7109375" customWidth="1"/>
    <col min="10" max="10" width="15.7109375" customWidth="1"/>
    <col min="11" max="12" width="10.7109375" customWidth="1"/>
  </cols>
  <sheetData>
    <row r="1" spans="1:12" s="1" customFormat="1" ht="24.95" customHeight="1" x14ac:dyDescent="0.2">
      <c r="A1" s="203">
        <f>+input!$D$1</f>
        <v>0</v>
      </c>
      <c r="B1" s="203"/>
    </row>
    <row r="3" spans="1:12" ht="15.75" x14ac:dyDescent="0.25">
      <c r="A3" s="206" t="s">
        <v>77</v>
      </c>
      <c r="B3" s="206"/>
      <c r="F3" s="207" t="s">
        <v>78</v>
      </c>
      <c r="G3" s="207"/>
    </row>
    <row r="5" spans="1:12" x14ac:dyDescent="0.2">
      <c r="B5" s="204" t="s">
        <v>101</v>
      </c>
      <c r="C5" s="205"/>
      <c r="D5" s="205"/>
      <c r="F5" s="204" t="s">
        <v>103</v>
      </c>
      <c r="G5" s="205"/>
      <c r="H5" s="205"/>
      <c r="J5" s="204" t="s">
        <v>102</v>
      </c>
      <c r="K5" s="205"/>
      <c r="L5" s="205"/>
    </row>
    <row r="6" spans="1:12" s="15" customFormat="1" ht="15" customHeight="1" x14ac:dyDescent="0.2">
      <c r="A6" s="2" t="s">
        <v>104</v>
      </c>
      <c r="B6" s="2">
        <f>+input!F65</f>
        <v>0</v>
      </c>
      <c r="C6" s="3" t="e">
        <f t="shared" ref="C6:C7" si="0">+B6/B$8</f>
        <v>#DIV/0!</v>
      </c>
      <c r="D6" s="8"/>
      <c r="F6" s="2">
        <f>+input!K65</f>
        <v>0</v>
      </c>
      <c r="G6" s="3" t="e">
        <f t="shared" ref="G6:G7" si="1">+F6/F$8</f>
        <v>#DIV/0!</v>
      </c>
      <c r="H6" s="8"/>
      <c r="J6" s="2">
        <f>+input!P65</f>
        <v>0</v>
      </c>
      <c r="K6" s="3" t="e">
        <f t="shared" ref="K6:K7" si="2">+J6/J$8</f>
        <v>#DIV/0!</v>
      </c>
      <c r="L6" s="8"/>
    </row>
    <row r="7" spans="1:12" s="15" customFormat="1" ht="15" customHeight="1" x14ac:dyDescent="0.2">
      <c r="A7" s="2" t="s">
        <v>206</v>
      </c>
      <c r="B7" s="5">
        <f>+input!F77</f>
        <v>0</v>
      </c>
      <c r="C7" s="3" t="e">
        <f t="shared" si="0"/>
        <v>#DIV/0!</v>
      </c>
      <c r="D7" s="8"/>
      <c r="F7" s="5">
        <f>+input!K77-input!F77</f>
        <v>0</v>
      </c>
      <c r="G7" s="3" t="e">
        <f t="shared" si="1"/>
        <v>#DIV/0!</v>
      </c>
      <c r="H7" s="8"/>
      <c r="J7" s="5">
        <f>+input!P77-input!K77</f>
        <v>0</v>
      </c>
      <c r="K7" s="3" t="e">
        <f t="shared" si="2"/>
        <v>#DIV/0!</v>
      </c>
      <c r="L7" s="8"/>
    </row>
    <row r="8" spans="1:12" s="15" customFormat="1" ht="15" customHeight="1" x14ac:dyDescent="0.2">
      <c r="A8" s="6" t="s">
        <v>207</v>
      </c>
      <c r="B8" s="6">
        <f>SUM(B6:B7)</f>
        <v>0</v>
      </c>
      <c r="C8" s="7" t="e">
        <f>+B8/B$8</f>
        <v>#DIV/0!</v>
      </c>
      <c r="D8" s="8"/>
      <c r="F8" s="6">
        <f>SUM(F6:F7)</f>
        <v>0</v>
      </c>
      <c r="G8" s="7" t="e">
        <f>+F8/F$8</f>
        <v>#DIV/0!</v>
      </c>
      <c r="H8" s="8"/>
      <c r="J8" s="6">
        <f>SUM(J6:J7)</f>
        <v>0</v>
      </c>
      <c r="K8" s="7" t="e">
        <f>+J8/J$8</f>
        <v>#DIV/0!</v>
      </c>
      <c r="L8" s="8"/>
    </row>
    <row r="9" spans="1:12" ht="15" customHeight="1" x14ac:dyDescent="0.2">
      <c r="A9" s="9"/>
      <c r="B9" s="9"/>
      <c r="C9" s="3"/>
      <c r="D9" s="4"/>
      <c r="F9" s="9"/>
      <c r="G9" s="3"/>
      <c r="H9" s="4"/>
      <c r="J9" s="9"/>
      <c r="K9" s="3"/>
      <c r="L9" s="4"/>
    </row>
    <row r="10" spans="1:12" ht="15" customHeight="1" x14ac:dyDescent="0.2">
      <c r="A10" s="2" t="s">
        <v>105</v>
      </c>
      <c r="B10" s="2">
        <f>+input!F73+input!F76</f>
        <v>0</v>
      </c>
      <c r="C10" s="3" t="e">
        <f t="shared" ref="C10:C11" si="3">+B10/B$8</f>
        <v>#DIV/0!</v>
      </c>
      <c r="D10" s="4"/>
      <c r="F10" s="2">
        <f>+input!K73</f>
        <v>0</v>
      </c>
      <c r="G10" s="3" t="e">
        <f t="shared" ref="G10:G11" si="4">+F10/F$8</f>
        <v>#DIV/0!</v>
      </c>
      <c r="H10" s="4"/>
      <c r="J10" s="2">
        <f>+input!P73</f>
        <v>0</v>
      </c>
      <c r="K10" s="3" t="e">
        <f t="shared" ref="K10:K11" si="5">+J10/J$8</f>
        <v>#DIV/0!</v>
      </c>
      <c r="L10" s="4"/>
    </row>
    <row r="11" spans="1:12" ht="15" customHeight="1" x14ac:dyDescent="0.2">
      <c r="A11" s="2" t="s">
        <v>91</v>
      </c>
      <c r="B11" s="5">
        <f>+input!F114</f>
        <v>0</v>
      </c>
      <c r="C11" s="3" t="e">
        <f t="shared" si="3"/>
        <v>#DIV/0!</v>
      </c>
      <c r="D11" s="4"/>
      <c r="F11" s="5">
        <f>+input!K114</f>
        <v>0</v>
      </c>
      <c r="G11" s="3" t="e">
        <f t="shared" si="4"/>
        <v>#DIV/0!</v>
      </c>
      <c r="H11" s="4"/>
      <c r="J11" s="5">
        <f>+input!P114</f>
        <v>0</v>
      </c>
      <c r="K11" s="3" t="e">
        <f t="shared" si="5"/>
        <v>#DIV/0!</v>
      </c>
      <c r="L11" s="4"/>
    </row>
    <row r="12" spans="1:12" ht="15" customHeight="1" x14ac:dyDescent="0.2">
      <c r="A12" s="10" t="s">
        <v>92</v>
      </c>
      <c r="B12" s="6">
        <f>B6-SUM(B10:B11)</f>
        <v>0</v>
      </c>
      <c r="C12" s="7" t="e">
        <f>+B12/B$8</f>
        <v>#DIV/0!</v>
      </c>
      <c r="D12" s="7" t="e">
        <f>+B12/B$12</f>
        <v>#DIV/0!</v>
      </c>
      <c r="F12" s="6">
        <f>F6-SUM(F10:F11)</f>
        <v>0</v>
      </c>
      <c r="G12" s="7" t="e">
        <f>+F12/F$8</f>
        <v>#DIV/0!</v>
      </c>
      <c r="H12" s="7" t="e">
        <f>+F12/F$12</f>
        <v>#DIV/0!</v>
      </c>
      <c r="J12" s="6">
        <f>J6-SUM(J10:J11)</f>
        <v>0</v>
      </c>
      <c r="K12" s="7" t="e">
        <f>+J12/J$8</f>
        <v>#DIV/0!</v>
      </c>
      <c r="L12" s="7" t="e">
        <f>+J12/J$12</f>
        <v>#DIV/0!</v>
      </c>
    </row>
    <row r="13" spans="1:12" ht="15" customHeight="1" x14ac:dyDescent="0.2">
      <c r="A13" s="9"/>
      <c r="B13" s="9"/>
      <c r="C13" s="3"/>
      <c r="D13" s="4"/>
      <c r="F13" s="9"/>
      <c r="G13" s="3"/>
      <c r="H13" s="4"/>
      <c r="J13" s="9"/>
      <c r="K13" s="3"/>
      <c r="L13" s="4"/>
    </row>
    <row r="14" spans="1:12" ht="15" customHeight="1" x14ac:dyDescent="0.2">
      <c r="A14" s="2" t="s">
        <v>93</v>
      </c>
      <c r="B14" s="2">
        <f>+input!G83</f>
        <v>0</v>
      </c>
      <c r="C14" s="3" t="e">
        <f t="shared" ref="C14:C16" si="6">+B14/B$8</f>
        <v>#DIV/0!</v>
      </c>
      <c r="D14" s="3" t="e">
        <f t="shared" ref="D14:D21" si="7">+B14/B$12</f>
        <v>#DIV/0!</v>
      </c>
      <c r="F14" s="2">
        <f>+input!L83</f>
        <v>0</v>
      </c>
      <c r="G14" s="3" t="e">
        <f t="shared" ref="G14:G16" si="8">+F14/F$8</f>
        <v>#DIV/0!</v>
      </c>
      <c r="H14" s="3" t="e">
        <f t="shared" ref="H14:H21" si="9">+F14/F$12</f>
        <v>#DIV/0!</v>
      </c>
      <c r="J14" s="2">
        <f>+input!Q83</f>
        <v>0</v>
      </c>
      <c r="K14" s="3" t="e">
        <f t="shared" ref="K14:K16" si="10">+J14/J$8</f>
        <v>#DIV/0!</v>
      </c>
      <c r="L14" s="3" t="e">
        <f t="shared" ref="L14:L21" si="11">+J14/J$12</f>
        <v>#DIV/0!</v>
      </c>
    </row>
    <row r="15" spans="1:12" ht="15" customHeight="1" x14ac:dyDescent="0.2">
      <c r="A15" s="2" t="s">
        <v>99</v>
      </c>
      <c r="B15" s="2">
        <f>+input!G89</f>
        <v>0</v>
      </c>
      <c r="C15" s="3" t="e">
        <f t="shared" si="6"/>
        <v>#DIV/0!</v>
      </c>
      <c r="D15" s="3" t="e">
        <f t="shared" si="7"/>
        <v>#DIV/0!</v>
      </c>
      <c r="F15" s="2">
        <f>+input!L89</f>
        <v>0</v>
      </c>
      <c r="G15" s="3" t="e">
        <f t="shared" si="8"/>
        <v>#DIV/0!</v>
      </c>
      <c r="H15" s="3" t="e">
        <f t="shared" si="9"/>
        <v>#DIV/0!</v>
      </c>
      <c r="J15" s="2">
        <f>+input!Q89</f>
        <v>0</v>
      </c>
      <c r="K15" s="3" t="e">
        <f t="shared" si="10"/>
        <v>#DIV/0!</v>
      </c>
      <c r="L15" s="3" t="e">
        <f t="shared" si="11"/>
        <v>#DIV/0!</v>
      </c>
    </row>
    <row r="16" spans="1:12" ht="15" customHeight="1" x14ac:dyDescent="0.2">
      <c r="A16" s="2" t="s">
        <v>100</v>
      </c>
      <c r="B16" s="5">
        <f>+input!F37+input!F45</f>
        <v>0</v>
      </c>
      <c r="C16" s="3" t="e">
        <f t="shared" si="6"/>
        <v>#DIV/0!</v>
      </c>
      <c r="D16" s="3" t="e">
        <f t="shared" si="7"/>
        <v>#DIV/0!</v>
      </c>
      <c r="F16" s="5">
        <f>+input!F37+input!F45+input!K37+input!K45</f>
        <v>0</v>
      </c>
      <c r="G16" s="3" t="e">
        <f t="shared" si="8"/>
        <v>#DIV/0!</v>
      </c>
      <c r="H16" s="3" t="e">
        <f t="shared" si="9"/>
        <v>#DIV/0!</v>
      </c>
      <c r="J16" s="5">
        <f>+input!F37+input!F45+input!K37+input!K45+input!P37+input!P45</f>
        <v>0</v>
      </c>
      <c r="K16" s="3" t="e">
        <f t="shared" si="10"/>
        <v>#DIV/0!</v>
      </c>
      <c r="L16" s="3" t="e">
        <f t="shared" si="11"/>
        <v>#DIV/0!</v>
      </c>
    </row>
    <row r="17" spans="1:12" ht="15" customHeight="1" x14ac:dyDescent="0.2">
      <c r="A17" s="6" t="s">
        <v>94</v>
      </c>
      <c r="B17" s="6">
        <f>B12-SUM(B13:B16)</f>
        <v>0</v>
      </c>
      <c r="C17" s="7" t="e">
        <f>+B17/B$8</f>
        <v>#DIV/0!</v>
      </c>
      <c r="D17" s="7" t="e">
        <f t="shared" si="7"/>
        <v>#DIV/0!</v>
      </c>
      <c r="F17" s="6">
        <f>F12-SUM(F13:F16)</f>
        <v>0</v>
      </c>
      <c r="G17" s="7" t="e">
        <f>+F17/F$8</f>
        <v>#DIV/0!</v>
      </c>
      <c r="H17" s="7" t="e">
        <f t="shared" si="9"/>
        <v>#DIV/0!</v>
      </c>
      <c r="J17" s="6">
        <f>J12-SUM(J13:J16)</f>
        <v>0</v>
      </c>
      <c r="K17" s="7" t="e">
        <f>+J17/J$8</f>
        <v>#DIV/0!</v>
      </c>
      <c r="L17" s="7" t="e">
        <f t="shared" si="11"/>
        <v>#DIV/0!</v>
      </c>
    </row>
    <row r="18" spans="1:12" ht="15" customHeight="1" x14ac:dyDescent="0.2">
      <c r="A18" s="2" t="s">
        <v>139</v>
      </c>
      <c r="B18" s="5">
        <f>-mutuo1!H13</f>
        <v>0</v>
      </c>
      <c r="C18" s="3" t="e">
        <f t="shared" ref="C18" si="12">+B18/B$8</f>
        <v>#DIV/0!</v>
      </c>
      <c r="D18" s="3" t="e">
        <f t="shared" si="7"/>
        <v>#DIV/0!</v>
      </c>
      <c r="F18" s="5">
        <f>-mutuo1!H25-mutuo2!H13</f>
        <v>0</v>
      </c>
      <c r="G18" s="3" t="e">
        <f t="shared" ref="G18" si="13">+F18/F$8</f>
        <v>#DIV/0!</v>
      </c>
      <c r="H18" s="3" t="e">
        <f t="shared" si="9"/>
        <v>#DIV/0!</v>
      </c>
      <c r="J18" s="5">
        <f>-mutuo1!H37-mutuo2!H25-mutuo3!H13</f>
        <v>0</v>
      </c>
      <c r="K18" s="3" t="e">
        <f t="shared" ref="K18" si="14">+J18/J$8</f>
        <v>#DIV/0!</v>
      </c>
      <c r="L18" s="3" t="e">
        <f t="shared" si="11"/>
        <v>#DIV/0!</v>
      </c>
    </row>
    <row r="19" spans="1:12" ht="15" customHeight="1" x14ac:dyDescent="0.2">
      <c r="A19" s="6" t="s">
        <v>95</v>
      </c>
      <c r="B19" s="6">
        <f>SUM(B17:B18)</f>
        <v>0</v>
      </c>
      <c r="C19" s="7" t="e">
        <f>+B19/B$8</f>
        <v>#DIV/0!</v>
      </c>
      <c r="D19" s="7" t="e">
        <f t="shared" si="7"/>
        <v>#DIV/0!</v>
      </c>
      <c r="F19" s="6">
        <f>SUM(F17:F18)</f>
        <v>0</v>
      </c>
      <c r="G19" s="7" t="e">
        <f>+F19/F$8</f>
        <v>#DIV/0!</v>
      </c>
      <c r="H19" s="7" t="e">
        <f t="shared" si="9"/>
        <v>#DIV/0!</v>
      </c>
      <c r="J19" s="6">
        <f>SUM(J17:J18)</f>
        <v>0</v>
      </c>
      <c r="K19" s="7" t="e">
        <f>+J19/J$8</f>
        <v>#DIV/0!</v>
      </c>
      <c r="L19" s="7" t="e">
        <f t="shared" si="11"/>
        <v>#DIV/0!</v>
      </c>
    </row>
    <row r="20" spans="1:12" ht="15" customHeight="1" x14ac:dyDescent="0.2">
      <c r="A20" s="2" t="s">
        <v>96</v>
      </c>
      <c r="B20" s="5"/>
      <c r="C20" s="3" t="e">
        <f t="shared" ref="C20" si="15">+B20/B$8</f>
        <v>#DIV/0!</v>
      </c>
      <c r="D20" s="3" t="e">
        <f t="shared" si="7"/>
        <v>#DIV/0!</v>
      </c>
      <c r="F20" s="5"/>
      <c r="G20" s="3" t="e">
        <f t="shared" ref="G20" si="16">+F20/F$8</f>
        <v>#DIV/0!</v>
      </c>
      <c r="H20" s="3" t="e">
        <f t="shared" si="9"/>
        <v>#DIV/0!</v>
      </c>
      <c r="J20" s="5"/>
      <c r="K20" s="3" t="e">
        <f t="shared" ref="K20" si="17">+J20/J$8</f>
        <v>#DIV/0!</v>
      </c>
      <c r="L20" s="3" t="e">
        <f t="shared" si="11"/>
        <v>#DIV/0!</v>
      </c>
    </row>
    <row r="21" spans="1:12" ht="15" customHeight="1" thickBot="1" x14ac:dyDescent="0.25">
      <c r="A21" s="6" t="s">
        <v>97</v>
      </c>
      <c r="B21" s="11">
        <f>+B19-B20</f>
        <v>0</v>
      </c>
      <c r="C21" s="7" t="e">
        <f>+B21/B$8</f>
        <v>#DIV/0!</v>
      </c>
      <c r="D21" s="7" t="e">
        <f t="shared" si="7"/>
        <v>#DIV/0!</v>
      </c>
      <c r="F21" s="11">
        <f>+F19-F20</f>
        <v>0</v>
      </c>
      <c r="G21" s="7" t="e">
        <f>+F21/F$8</f>
        <v>#DIV/0!</v>
      </c>
      <c r="H21" s="7" t="e">
        <f t="shared" si="9"/>
        <v>#DIV/0!</v>
      </c>
      <c r="J21" s="11">
        <f>+J19-J20</f>
        <v>0</v>
      </c>
      <c r="K21" s="7" t="e">
        <f>+J21/J$8</f>
        <v>#DIV/0!</v>
      </c>
      <c r="L21" s="7" t="e">
        <f t="shared" si="11"/>
        <v>#DIV/0!</v>
      </c>
    </row>
    <row r="22" spans="1:12" ht="15" customHeight="1" thickTop="1" x14ac:dyDescent="0.2">
      <c r="A22" s="12"/>
      <c r="B22" s="13"/>
      <c r="C22" s="3"/>
      <c r="D22" s="3"/>
      <c r="F22" s="13"/>
      <c r="G22" s="3"/>
      <c r="H22" s="3"/>
      <c r="J22" s="13"/>
      <c r="K22" s="3"/>
      <c r="L22" s="3"/>
    </row>
    <row r="23" spans="1:12" ht="15" customHeight="1" thickBot="1" x14ac:dyDescent="0.25">
      <c r="A23" s="6" t="s">
        <v>98</v>
      </c>
      <c r="B23" s="14">
        <f>+B21+B16</f>
        <v>0</v>
      </c>
      <c r="C23" s="7" t="e">
        <f>+B23/B$8</f>
        <v>#DIV/0!</v>
      </c>
      <c r="D23" s="7" t="e">
        <f>+B23/B$12</f>
        <v>#DIV/0!</v>
      </c>
      <c r="F23" s="14">
        <f>+F21+F16</f>
        <v>0</v>
      </c>
      <c r="G23" s="7" t="e">
        <f>+F23/F$8</f>
        <v>#DIV/0!</v>
      </c>
      <c r="H23" s="7" t="e">
        <f>+F23/F$12</f>
        <v>#DIV/0!</v>
      </c>
      <c r="J23" s="14">
        <f>+J21+J16</f>
        <v>0</v>
      </c>
      <c r="K23" s="7" t="e">
        <f>+J23/J$8</f>
        <v>#DIV/0!</v>
      </c>
      <c r="L23" s="7" t="e">
        <f>+J23/J$12</f>
        <v>#DIV/0!</v>
      </c>
    </row>
    <row r="24" spans="1:12" ht="13.5" thickTop="1" x14ac:dyDescent="0.2"/>
    <row r="29" spans="1:12" ht="15.75" x14ac:dyDescent="0.25">
      <c r="A29" s="206" t="s">
        <v>77</v>
      </c>
      <c r="B29" s="206"/>
      <c r="F29" s="207" t="s">
        <v>148</v>
      </c>
      <c r="G29" s="207"/>
    </row>
    <row r="30" spans="1:12" ht="15" customHeight="1" x14ac:dyDescent="0.2"/>
    <row r="31" spans="1:12" ht="15" customHeight="1" x14ac:dyDescent="0.2">
      <c r="B31" s="204" t="s">
        <v>101</v>
      </c>
      <c r="C31" s="205"/>
      <c r="D31" s="205"/>
      <c r="F31" s="204" t="s">
        <v>103</v>
      </c>
      <c r="G31" s="205"/>
      <c r="H31" s="205"/>
      <c r="J31" s="204" t="s">
        <v>102</v>
      </c>
      <c r="K31" s="205"/>
      <c r="L31" s="205"/>
    </row>
    <row r="32" spans="1:12" ht="15" customHeight="1" x14ac:dyDescent="0.2">
      <c r="A32" s="6" t="str">
        <f>+A6</f>
        <v>RICAVI</v>
      </c>
      <c r="B32" s="2" t="str">
        <f>IF(input!$J$3&lt;&gt;0,+B6/input!$J$3,"")</f>
        <v/>
      </c>
      <c r="C32" s="3" t="e">
        <f>+B32/B$34</f>
        <v>#VALUE!</v>
      </c>
      <c r="D32" s="8"/>
      <c r="E32" s="15"/>
      <c r="F32" s="2" t="str">
        <f>IF(input!$J$3&lt;&gt;0,+F6/input!$J$3,"")</f>
        <v/>
      </c>
      <c r="G32" s="3" t="e">
        <f>+F32/F$34</f>
        <v>#VALUE!</v>
      </c>
      <c r="H32" s="8"/>
      <c r="I32" s="15"/>
      <c r="J32" s="2" t="str">
        <f>IF(input!$J$3&lt;&gt;0,+J6/input!$J$3,"")</f>
        <v/>
      </c>
      <c r="K32" s="3" t="e">
        <f>+J32/J$34</f>
        <v>#VALUE!</v>
      </c>
      <c r="L32" s="8"/>
    </row>
    <row r="33" spans="1:12" ht="15" customHeight="1" x14ac:dyDescent="0.2">
      <c r="A33" s="2" t="s">
        <v>206</v>
      </c>
      <c r="B33" s="5" t="str">
        <f>IF(input!$J$3&lt;&gt;0,+B7/input!$J$3,"")</f>
        <v/>
      </c>
      <c r="C33" s="3" t="e">
        <f t="shared" ref="C33:C49" si="18">+B33/B$34</f>
        <v>#VALUE!</v>
      </c>
      <c r="D33" s="8"/>
      <c r="E33" s="15"/>
      <c r="F33" s="5" t="str">
        <f>IF(input!$J$3&lt;&gt;0,+F7/input!$J$3,"")</f>
        <v/>
      </c>
      <c r="G33" s="3" t="e">
        <f t="shared" ref="G33:G49" si="19">+F33/F$34</f>
        <v>#VALUE!</v>
      </c>
      <c r="H33" s="8"/>
      <c r="I33" s="15"/>
      <c r="J33" s="5" t="str">
        <f>IF(input!$J$3&lt;&gt;0,+J7/input!$J$3,"")</f>
        <v/>
      </c>
      <c r="K33" s="3" t="e">
        <f t="shared" ref="K33:K49" si="20">+J33/J$34</f>
        <v>#VALUE!</v>
      </c>
      <c r="L33" s="8"/>
    </row>
    <row r="34" spans="1:12" ht="15" customHeight="1" x14ac:dyDescent="0.2">
      <c r="A34" s="6" t="s">
        <v>207</v>
      </c>
      <c r="B34" s="6" t="str">
        <f>IF(input!$J$3&lt;&gt;0,+B8/input!$J$3,"")</f>
        <v/>
      </c>
      <c r="C34" s="7" t="e">
        <f t="shared" si="18"/>
        <v>#VALUE!</v>
      </c>
      <c r="D34" s="8"/>
      <c r="E34" s="15"/>
      <c r="F34" s="6" t="str">
        <f>IF(input!$J$3&lt;&gt;0,+F8/input!$J$3,"")</f>
        <v/>
      </c>
      <c r="G34" s="7" t="e">
        <f t="shared" si="19"/>
        <v>#VALUE!</v>
      </c>
      <c r="H34" s="8"/>
      <c r="I34" s="15"/>
      <c r="J34" s="6" t="str">
        <f>IF(input!$J$3&lt;&gt;0,+J8/input!$J$3,"")</f>
        <v/>
      </c>
      <c r="K34" s="7" t="e">
        <f t="shared" si="20"/>
        <v>#VALUE!</v>
      </c>
      <c r="L34" s="8"/>
    </row>
    <row r="35" spans="1:12" ht="15" customHeight="1" x14ac:dyDescent="0.2">
      <c r="A35" s="9"/>
      <c r="B35" s="9"/>
      <c r="C35" s="3"/>
      <c r="D35" s="4"/>
      <c r="F35" s="9"/>
      <c r="G35" s="3"/>
      <c r="H35" s="4"/>
      <c r="J35" s="9"/>
      <c r="K35" s="3"/>
      <c r="L35" s="4"/>
    </row>
    <row r="36" spans="1:12" ht="15" customHeight="1" x14ac:dyDescent="0.2">
      <c r="A36" s="2" t="str">
        <f t="shared" ref="A36" si="21">+A10</f>
        <v>materie prime</v>
      </c>
      <c r="B36" s="2" t="str">
        <f>IF(input!$J$3&lt;&gt;0,+B10/input!$J$3,"")</f>
        <v/>
      </c>
      <c r="C36" s="3" t="e">
        <f t="shared" si="18"/>
        <v>#VALUE!</v>
      </c>
      <c r="D36" s="4"/>
      <c r="F36" s="2" t="str">
        <f>IF(input!$J$3&lt;&gt;0,+F10/input!$J$3,"")</f>
        <v/>
      </c>
      <c r="G36" s="3" t="e">
        <f t="shared" si="19"/>
        <v>#VALUE!</v>
      </c>
      <c r="H36" s="4"/>
      <c r="J36" s="2" t="str">
        <f>IF(input!$J$3&lt;&gt;0,+J10/input!$J$3,"")</f>
        <v/>
      </c>
      <c r="K36" s="3" t="e">
        <f t="shared" si="20"/>
        <v>#VALUE!</v>
      </c>
      <c r="L36" s="4"/>
    </row>
    <row r="37" spans="1:12" ht="15" customHeight="1" x14ac:dyDescent="0.2">
      <c r="A37" s="2" t="str">
        <f t="shared" ref="A37" si="22">+A11</f>
        <v>spese prestazione di servizi</v>
      </c>
      <c r="B37" s="5" t="str">
        <f>IF(input!$J$3&lt;&gt;0,+B11/input!$J$3,"")</f>
        <v/>
      </c>
      <c r="C37" s="3" t="e">
        <f t="shared" si="18"/>
        <v>#VALUE!</v>
      </c>
      <c r="D37" s="4"/>
      <c r="F37" s="5" t="str">
        <f>IF(input!$J$3&lt;&gt;0,+F11/input!$J$3,"")</f>
        <v/>
      </c>
      <c r="G37" s="3" t="e">
        <f t="shared" si="19"/>
        <v>#VALUE!</v>
      </c>
      <c r="H37" s="4"/>
      <c r="J37" s="5" t="str">
        <f>IF(input!$J$3&lt;&gt;0,+J11/input!$J$3,"")</f>
        <v/>
      </c>
      <c r="K37" s="3" t="e">
        <f t="shared" si="20"/>
        <v>#VALUE!</v>
      </c>
      <c r="L37" s="4"/>
    </row>
    <row r="38" spans="1:12" ht="15" customHeight="1" x14ac:dyDescent="0.2">
      <c r="A38" s="10" t="str">
        <f t="shared" ref="A38" si="23">+A12</f>
        <v>VALORE AGGIUNTO</v>
      </c>
      <c r="B38" s="6" t="str">
        <f>IF(input!$J$3&lt;&gt;0,+B12/input!$J$3,"")</f>
        <v/>
      </c>
      <c r="C38" s="7" t="e">
        <f t="shared" si="18"/>
        <v>#VALUE!</v>
      </c>
      <c r="D38" s="7" t="e">
        <f>+B38/B$38</f>
        <v>#VALUE!</v>
      </c>
      <c r="F38" s="6" t="str">
        <f>IF(input!$J$3&lt;&gt;0,+F12/input!$J$3,"")</f>
        <v/>
      </c>
      <c r="G38" s="7" t="e">
        <f t="shared" si="19"/>
        <v>#VALUE!</v>
      </c>
      <c r="H38" s="7" t="e">
        <f>+F38/F$38</f>
        <v>#VALUE!</v>
      </c>
      <c r="J38" s="6" t="str">
        <f>IF(input!$J$3&lt;&gt;0,+J12/input!$J$3,"")</f>
        <v/>
      </c>
      <c r="K38" s="7" t="e">
        <f t="shared" si="20"/>
        <v>#VALUE!</v>
      </c>
      <c r="L38" s="7" t="e">
        <f>+J38/J$38</f>
        <v>#VALUE!</v>
      </c>
    </row>
    <row r="39" spans="1:12" ht="15" customHeight="1" x14ac:dyDescent="0.2">
      <c r="A39" s="9"/>
      <c r="B39" s="9"/>
      <c r="C39" s="3"/>
      <c r="D39" s="4"/>
      <c r="F39" s="9"/>
      <c r="G39" s="3"/>
      <c r="H39" s="4"/>
      <c r="J39" s="9"/>
      <c r="K39" s="3"/>
      <c r="L39" s="4"/>
    </row>
    <row r="40" spans="1:12" ht="15" customHeight="1" x14ac:dyDescent="0.2">
      <c r="A40" s="2" t="str">
        <f t="shared" ref="A40" si="24">+A14</f>
        <v>costo del lavoro</v>
      </c>
      <c r="B40" s="2" t="str">
        <f>IF(input!$J$3&lt;&gt;0,+B14/input!$J$3,"")</f>
        <v/>
      </c>
      <c r="C40" s="3" t="e">
        <f t="shared" si="18"/>
        <v>#VALUE!</v>
      </c>
      <c r="D40" s="3" t="e">
        <f t="shared" ref="D40:D47" si="25">+B40/B$38</f>
        <v>#VALUE!</v>
      </c>
      <c r="F40" s="2" t="str">
        <f>IF(input!$J$3&lt;&gt;0,+F14/input!$J$3,"")</f>
        <v/>
      </c>
      <c r="G40" s="3" t="e">
        <f t="shared" si="19"/>
        <v>#VALUE!</v>
      </c>
      <c r="H40" s="3" t="e">
        <f t="shared" ref="H40:H47" si="26">+F40/F$38</f>
        <v>#VALUE!</v>
      </c>
      <c r="J40" s="2" t="str">
        <f>IF(input!$J$3&lt;&gt;0,+J14/input!$J$3,"")</f>
        <v/>
      </c>
      <c r="K40" s="3" t="e">
        <f t="shared" si="20"/>
        <v>#VALUE!</v>
      </c>
      <c r="L40" s="3" t="e">
        <f t="shared" ref="L40:L47" si="27">+J40/J$38</f>
        <v>#VALUE!</v>
      </c>
    </row>
    <row r="41" spans="1:12" ht="15" customHeight="1" x14ac:dyDescent="0.2">
      <c r="A41" s="2" t="str">
        <f t="shared" ref="A41" si="28">+A15</f>
        <v>compenso amministratori</v>
      </c>
      <c r="B41" s="2" t="str">
        <f>IF(input!$J$3&lt;&gt;0,+B15/input!$J$3,"")</f>
        <v/>
      </c>
      <c r="C41" s="3" t="e">
        <f t="shared" si="18"/>
        <v>#VALUE!</v>
      </c>
      <c r="D41" s="3" t="e">
        <f t="shared" si="25"/>
        <v>#VALUE!</v>
      </c>
      <c r="F41" s="2" t="str">
        <f>IF(input!$J$3&lt;&gt;0,+F15/input!$J$3,"")</f>
        <v/>
      </c>
      <c r="G41" s="3" t="e">
        <f t="shared" si="19"/>
        <v>#VALUE!</v>
      </c>
      <c r="H41" s="3" t="e">
        <f t="shared" si="26"/>
        <v>#VALUE!</v>
      </c>
      <c r="J41" s="2" t="str">
        <f>IF(input!$J$3&lt;&gt;0,+J15/input!$J$3,"")</f>
        <v/>
      </c>
      <c r="K41" s="3" t="e">
        <f t="shared" si="20"/>
        <v>#VALUE!</v>
      </c>
      <c r="L41" s="3" t="e">
        <f t="shared" si="27"/>
        <v>#VALUE!</v>
      </c>
    </row>
    <row r="42" spans="1:12" ht="15" customHeight="1" x14ac:dyDescent="0.2">
      <c r="A42" s="2" t="str">
        <f t="shared" ref="A42" si="29">+A16</f>
        <v>ammortamenti</v>
      </c>
      <c r="B42" s="5" t="str">
        <f>IF(input!$J$3&lt;&gt;0,+B16/input!$J$3,"")</f>
        <v/>
      </c>
      <c r="C42" s="3" t="e">
        <f t="shared" si="18"/>
        <v>#VALUE!</v>
      </c>
      <c r="D42" s="3" t="e">
        <f t="shared" si="25"/>
        <v>#VALUE!</v>
      </c>
      <c r="F42" s="5" t="str">
        <f>IF(input!$J$3&lt;&gt;0,+F16/input!$J$3,"")</f>
        <v/>
      </c>
      <c r="G42" s="3" t="e">
        <f t="shared" si="19"/>
        <v>#VALUE!</v>
      </c>
      <c r="H42" s="3" t="e">
        <f t="shared" si="26"/>
        <v>#VALUE!</v>
      </c>
      <c r="J42" s="5" t="str">
        <f>IF(input!$J$3&lt;&gt;0,+J16/input!$J$3,"")</f>
        <v/>
      </c>
      <c r="K42" s="3" t="e">
        <f t="shared" si="20"/>
        <v>#VALUE!</v>
      </c>
      <c r="L42" s="3" t="e">
        <f t="shared" si="27"/>
        <v>#VALUE!</v>
      </c>
    </row>
    <row r="43" spans="1:12" ht="15" customHeight="1" x14ac:dyDescent="0.2">
      <c r="A43" s="6" t="str">
        <f t="shared" ref="A43" si="30">+A17</f>
        <v>RISULTATO OPERATIVO LORDO</v>
      </c>
      <c r="B43" s="6" t="str">
        <f>IF(input!$J$3&lt;&gt;0,+B17/input!$J$3,"")</f>
        <v/>
      </c>
      <c r="C43" s="7" t="e">
        <f t="shared" si="18"/>
        <v>#VALUE!</v>
      </c>
      <c r="D43" s="7" t="e">
        <f t="shared" si="25"/>
        <v>#VALUE!</v>
      </c>
      <c r="F43" s="6" t="str">
        <f>IF(input!$J$3&lt;&gt;0,+F17/input!$J$3,"")</f>
        <v/>
      </c>
      <c r="G43" s="7" t="e">
        <f t="shared" si="19"/>
        <v>#VALUE!</v>
      </c>
      <c r="H43" s="7" t="e">
        <f t="shared" si="26"/>
        <v>#VALUE!</v>
      </c>
      <c r="J43" s="6" t="str">
        <f>IF(input!$J$3&lt;&gt;0,+J17/input!$J$3,"")</f>
        <v/>
      </c>
      <c r="K43" s="7" t="e">
        <f t="shared" si="20"/>
        <v>#VALUE!</v>
      </c>
      <c r="L43" s="7" t="e">
        <f t="shared" si="27"/>
        <v>#VALUE!</v>
      </c>
    </row>
    <row r="44" spans="1:12" ht="15" customHeight="1" x14ac:dyDescent="0.2">
      <c r="A44" s="2" t="str">
        <f t="shared" ref="A44" si="31">+A18</f>
        <v>oneri finanziari mutuo</v>
      </c>
      <c r="B44" s="5" t="str">
        <f>IF(input!$J$3&lt;&gt;0,+B18/input!$J$3,"")</f>
        <v/>
      </c>
      <c r="C44" s="3" t="e">
        <f t="shared" si="18"/>
        <v>#VALUE!</v>
      </c>
      <c r="D44" s="3" t="e">
        <f t="shared" si="25"/>
        <v>#VALUE!</v>
      </c>
      <c r="F44" s="5" t="str">
        <f>IF(input!$J$3&lt;&gt;0,+F18/input!$J$3,"")</f>
        <v/>
      </c>
      <c r="G44" s="3" t="e">
        <f t="shared" si="19"/>
        <v>#VALUE!</v>
      </c>
      <c r="H44" s="3" t="e">
        <f t="shared" si="26"/>
        <v>#VALUE!</v>
      </c>
      <c r="J44" s="5" t="str">
        <f>IF(input!$J$3&lt;&gt;0,+J18/input!$J$3,"")</f>
        <v/>
      </c>
      <c r="K44" s="3" t="e">
        <f t="shared" si="20"/>
        <v>#VALUE!</v>
      </c>
      <c r="L44" s="3" t="e">
        <f t="shared" si="27"/>
        <v>#VALUE!</v>
      </c>
    </row>
    <row r="45" spans="1:12" ht="15" customHeight="1" x14ac:dyDescent="0.2">
      <c r="A45" s="6" t="str">
        <f t="shared" ref="A45" si="32">+A19</f>
        <v>RISULTATO OPERATIVO NETTO</v>
      </c>
      <c r="B45" s="6" t="str">
        <f>IF(input!$J$3&lt;&gt;0,+B19/input!$J$3,"")</f>
        <v/>
      </c>
      <c r="C45" s="7" t="e">
        <f t="shared" si="18"/>
        <v>#VALUE!</v>
      </c>
      <c r="D45" s="7" t="e">
        <f t="shared" si="25"/>
        <v>#VALUE!</v>
      </c>
      <c r="F45" s="6" t="str">
        <f>IF(input!$J$3&lt;&gt;0,+F19/input!$J$3,"")</f>
        <v/>
      </c>
      <c r="G45" s="7" t="e">
        <f t="shared" si="19"/>
        <v>#VALUE!</v>
      </c>
      <c r="H45" s="7" t="e">
        <f t="shared" si="26"/>
        <v>#VALUE!</v>
      </c>
      <c r="J45" s="6" t="str">
        <f>IF(input!$J$3&lt;&gt;0,+J19/input!$J$3,"")</f>
        <v/>
      </c>
      <c r="K45" s="7" t="e">
        <f t="shared" si="20"/>
        <v>#VALUE!</v>
      </c>
      <c r="L45" s="7" t="e">
        <f t="shared" si="27"/>
        <v>#VALUE!</v>
      </c>
    </row>
    <row r="46" spans="1:12" ht="15" customHeight="1" x14ac:dyDescent="0.2">
      <c r="A46" s="2" t="str">
        <f t="shared" ref="A46" si="33">+A20</f>
        <v>(imposte e tasse)</v>
      </c>
      <c r="B46" s="5" t="str">
        <f>IF(input!$J$3&lt;&gt;0,+B20/input!$J$3,"")</f>
        <v/>
      </c>
      <c r="C46" s="3" t="e">
        <f t="shared" si="18"/>
        <v>#VALUE!</v>
      </c>
      <c r="D46" s="3" t="e">
        <f t="shared" si="25"/>
        <v>#VALUE!</v>
      </c>
      <c r="F46" s="5" t="str">
        <f>IF(input!$J$3&lt;&gt;0,+F20/input!$J$3,"")</f>
        <v/>
      </c>
      <c r="G46" s="3" t="e">
        <f t="shared" si="19"/>
        <v>#VALUE!</v>
      </c>
      <c r="H46" s="3" t="e">
        <f t="shared" si="26"/>
        <v>#VALUE!</v>
      </c>
      <c r="J46" s="5" t="str">
        <f>IF(input!$J$3&lt;&gt;0,+J20/input!$J$3,"")</f>
        <v/>
      </c>
      <c r="K46" s="3" t="e">
        <f t="shared" si="20"/>
        <v>#VALUE!</v>
      </c>
      <c r="L46" s="3" t="e">
        <f t="shared" si="27"/>
        <v>#VALUE!</v>
      </c>
    </row>
    <row r="47" spans="1:12" ht="15" customHeight="1" thickBot="1" x14ac:dyDescent="0.25">
      <c r="A47" s="6" t="str">
        <f t="shared" ref="A47" si="34">+A21</f>
        <v xml:space="preserve">RISULTATO NETTO  </v>
      </c>
      <c r="B47" s="11" t="str">
        <f>IF(input!$J$3&lt;&gt;0,+B21/input!$J$3,"")</f>
        <v/>
      </c>
      <c r="C47" s="7" t="e">
        <f t="shared" si="18"/>
        <v>#VALUE!</v>
      </c>
      <c r="D47" s="7" t="e">
        <f t="shared" si="25"/>
        <v>#VALUE!</v>
      </c>
      <c r="F47" s="11" t="str">
        <f>IF(input!$J$3&lt;&gt;0,+F21/input!$J$3,"")</f>
        <v/>
      </c>
      <c r="G47" s="7" t="e">
        <f t="shared" si="19"/>
        <v>#VALUE!</v>
      </c>
      <c r="H47" s="7" t="e">
        <f t="shared" si="26"/>
        <v>#VALUE!</v>
      </c>
      <c r="J47" s="11" t="str">
        <f>IF(input!$J$3&lt;&gt;0,+J21/input!$J$3,"")</f>
        <v/>
      </c>
      <c r="K47" s="7" t="e">
        <f t="shared" si="20"/>
        <v>#VALUE!</v>
      </c>
      <c r="L47" s="7" t="e">
        <f t="shared" si="27"/>
        <v>#VALUE!</v>
      </c>
    </row>
    <row r="48" spans="1:12" ht="15" customHeight="1" thickTop="1" x14ac:dyDescent="0.2">
      <c r="A48" s="12"/>
      <c r="B48" s="13"/>
      <c r="C48" s="3"/>
      <c r="D48" s="3"/>
      <c r="F48" s="13"/>
      <c r="G48" s="3"/>
      <c r="H48" s="3"/>
      <c r="J48" s="13"/>
      <c r="K48" s="3"/>
      <c r="L48" s="3"/>
    </row>
    <row r="49" spans="1:12" ht="15" customHeight="1" thickBot="1" x14ac:dyDescent="0.25">
      <c r="A49" s="6" t="str">
        <f t="shared" ref="A49" si="35">+A23</f>
        <v>CASH FLOW</v>
      </c>
      <c r="B49" s="14" t="str">
        <f>IF(input!$J$3&lt;&gt;0,+B23/input!$J$3,"")</f>
        <v/>
      </c>
      <c r="C49" s="7" t="e">
        <f t="shared" si="18"/>
        <v>#VALUE!</v>
      </c>
      <c r="D49" s="7" t="e">
        <f>+B49/B$38</f>
        <v>#VALUE!</v>
      </c>
      <c r="F49" s="14" t="str">
        <f>IF(input!$J$3&lt;&gt;0,+F23/input!$J$3,"")</f>
        <v/>
      </c>
      <c r="G49" s="7" t="e">
        <f t="shared" si="19"/>
        <v>#VALUE!</v>
      </c>
      <c r="H49" s="7" t="e">
        <f>+F49/F$38</f>
        <v>#VALUE!</v>
      </c>
      <c r="J49" s="14" t="str">
        <f>IF(input!$J$3&lt;&gt;0,+J23/input!$J$3,"")</f>
        <v/>
      </c>
      <c r="K49" s="7" t="e">
        <f t="shared" si="20"/>
        <v>#VALUE!</v>
      </c>
      <c r="L49" s="7" t="e">
        <f>+J49/J$38</f>
        <v>#VALUE!</v>
      </c>
    </row>
    <row r="50" spans="1:12" ht="13.5" thickTop="1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</sheetData>
  <sheetProtection password="C6E8" sheet="1" objects="1" scenarios="1"/>
  <mergeCells count="11">
    <mergeCell ref="A29:B29"/>
    <mergeCell ref="F29:G29"/>
    <mergeCell ref="B31:D31"/>
    <mergeCell ref="F31:H31"/>
    <mergeCell ref="J31:L31"/>
    <mergeCell ref="A1:B1"/>
    <mergeCell ref="B5:D5"/>
    <mergeCell ref="F5:H5"/>
    <mergeCell ref="J5:L5"/>
    <mergeCell ref="A3:B3"/>
    <mergeCell ref="F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zoomScaleNormal="100" workbookViewId="0">
      <selection activeCell="F24" sqref="F24"/>
    </sheetView>
  </sheetViews>
  <sheetFormatPr defaultRowHeight="15" x14ac:dyDescent="0.25"/>
  <cols>
    <col min="1" max="1" width="30.5703125" style="49" bestFit="1" customWidth="1"/>
    <col min="2" max="2" width="15.7109375" style="49" customWidth="1"/>
    <col min="3" max="3" width="9.7109375" style="49" customWidth="1"/>
    <col min="4" max="4" width="3.7109375" style="49" customWidth="1"/>
    <col min="5" max="5" width="15.7109375" style="49" customWidth="1"/>
    <col min="6" max="6" width="9.7109375" style="49" customWidth="1"/>
    <col min="7" max="7" width="3.7109375" style="49" customWidth="1"/>
    <col min="8" max="8" width="15.7109375" style="49" customWidth="1"/>
    <col min="9" max="9" width="9.7109375" style="49" customWidth="1"/>
    <col min="10" max="10" width="3.7109375" style="49" customWidth="1"/>
    <col min="11" max="11" width="15.7109375" style="49" customWidth="1"/>
    <col min="12" max="12" width="9.7109375" style="49" customWidth="1"/>
    <col min="13" max="13" width="9.5703125" style="49" bestFit="1" customWidth="1"/>
    <col min="14" max="16384" width="9.140625" style="49"/>
  </cols>
  <sheetData>
    <row r="1" spans="1:20" s="36" customFormat="1" ht="24.95" customHeight="1" x14ac:dyDescent="0.2">
      <c r="A1" s="209">
        <f>+input!$D$1</f>
        <v>0</v>
      </c>
      <c r="B1" s="209"/>
      <c r="C1" s="209"/>
      <c r="D1" s="47"/>
    </row>
    <row r="3" spans="1:20" x14ac:dyDescent="0.25">
      <c r="A3" s="210" t="s">
        <v>118</v>
      </c>
      <c r="B3" s="210"/>
      <c r="C3" s="56"/>
      <c r="D3" s="56"/>
      <c r="E3" s="207" t="s">
        <v>78</v>
      </c>
      <c r="F3" s="207"/>
      <c r="G3" s="56"/>
    </row>
    <row r="4" spans="1:20" x14ac:dyDescent="0.25">
      <c r="A4" s="50"/>
      <c r="B4" s="50"/>
      <c r="C4" s="50"/>
      <c r="D4" s="50"/>
      <c r="E4" s="50"/>
      <c r="F4" s="50"/>
      <c r="G4" s="50"/>
    </row>
    <row r="5" spans="1:20" ht="15" customHeight="1" x14ac:dyDescent="0.4">
      <c r="A5" s="51" t="s">
        <v>107</v>
      </c>
      <c r="B5" s="208" t="s">
        <v>124</v>
      </c>
      <c r="C5" s="208"/>
      <c r="D5" s="51"/>
      <c r="E5" s="208" t="s">
        <v>101</v>
      </c>
      <c r="F5" s="208"/>
      <c r="G5" s="52"/>
      <c r="H5" s="208" t="s">
        <v>103</v>
      </c>
      <c r="I5" s="208"/>
      <c r="K5" s="208" t="s">
        <v>102</v>
      </c>
      <c r="L5" s="208"/>
      <c r="N5" s="52"/>
    </row>
    <row r="6" spans="1:20" ht="15" customHeight="1" x14ac:dyDescent="0.25">
      <c r="A6" s="58"/>
      <c r="B6" s="58"/>
      <c r="C6" s="58"/>
      <c r="D6" s="58"/>
      <c r="E6" s="58"/>
      <c r="F6" s="58"/>
      <c r="G6" s="58"/>
      <c r="H6" s="59"/>
      <c r="I6" s="59"/>
      <c r="J6" s="59"/>
      <c r="K6" s="59"/>
      <c r="L6" s="59"/>
    </row>
    <row r="7" spans="1:20" ht="15" customHeight="1" x14ac:dyDescent="0.25">
      <c r="A7" s="60" t="s">
        <v>142</v>
      </c>
      <c r="B7" s="78">
        <f>+B27</f>
        <v>0</v>
      </c>
      <c r="C7" s="61" t="e">
        <f>+B7/B$16</f>
        <v>#DIV/0!</v>
      </c>
      <c r="D7" s="60"/>
      <c r="E7" s="78"/>
      <c r="F7" s="61" t="e">
        <f>+E7/E$16</f>
        <v>#DIV/0!</v>
      </c>
      <c r="G7" s="58"/>
      <c r="H7" s="78"/>
      <c r="I7" s="61" t="e">
        <f>+H7/H$16</f>
        <v>#DIV/0!</v>
      </c>
      <c r="J7" s="59"/>
      <c r="K7" s="78"/>
      <c r="L7" s="61" t="e">
        <f>+K7/K$16</f>
        <v>#DIV/0!</v>
      </c>
      <c r="N7" s="17"/>
      <c r="Q7" s="17"/>
      <c r="T7" s="17"/>
    </row>
    <row r="8" spans="1:20" ht="15" customHeight="1" x14ac:dyDescent="0.25">
      <c r="A8" s="60" t="s">
        <v>119</v>
      </c>
      <c r="B8" s="78"/>
      <c r="C8" s="61" t="e">
        <f>+B8/B$16</f>
        <v>#DIV/0!</v>
      </c>
      <c r="D8" s="60"/>
      <c r="E8" s="78" t="e">
        <f>+(input!F60*input!G60+input!F61*input!G61+input!F62*input!G62+input!F63*input!G63+input!F64*input!G64)/input!G58</f>
        <v>#DIV/0!</v>
      </c>
      <c r="F8" s="61" t="e">
        <f>+E8/E$16</f>
        <v>#DIV/0!</v>
      </c>
      <c r="G8" s="58"/>
      <c r="H8" s="78">
        <f>+(input!K60*input!L60+input!K61*input!L61+input!K62*input!L62+input!K63*input!L63+input!K64*input!L64)/input!L58</f>
        <v>0</v>
      </c>
      <c r="I8" s="61" t="e">
        <f>+H8/H$16</f>
        <v>#DIV/0!</v>
      </c>
      <c r="J8" s="99"/>
      <c r="K8" s="78">
        <f>+(input!P60*input!Q60+input!P61*input!Q61+input!P62*input!Q62+input!P63*input!Q63+input!P64*input!Q64)/input!Q58</f>
        <v>0</v>
      </c>
      <c r="L8" s="61" t="e">
        <f>+K8/K$16</f>
        <v>#DIV/0!</v>
      </c>
      <c r="N8" s="17"/>
      <c r="Q8" s="17"/>
      <c r="T8" s="17"/>
    </row>
    <row r="9" spans="1:20" ht="15" customHeight="1" x14ac:dyDescent="0.25">
      <c r="A9" s="60" t="s">
        <v>196</v>
      </c>
      <c r="B9" s="100"/>
      <c r="C9" s="61" t="e">
        <f>+B9/B$16</f>
        <v>#DIV/0!</v>
      </c>
      <c r="D9" s="60"/>
      <c r="E9" s="79">
        <f>+input!F78</f>
        <v>0</v>
      </c>
      <c r="F9" s="61" t="e">
        <f>+E9/E$16</f>
        <v>#DIV/0!</v>
      </c>
      <c r="G9" s="58"/>
      <c r="H9" s="79">
        <f>+input!K78</f>
        <v>0</v>
      </c>
      <c r="I9" s="61" t="e">
        <f>+H9/H$16</f>
        <v>#DIV/0!</v>
      </c>
      <c r="J9" s="59"/>
      <c r="K9" s="79">
        <f>+input!P78</f>
        <v>0</v>
      </c>
      <c r="L9" s="61" t="e">
        <f>+K9/K$16</f>
        <v>#DIV/0!</v>
      </c>
      <c r="N9" s="17"/>
      <c r="Q9" s="17"/>
      <c r="T9" s="17"/>
    </row>
    <row r="10" spans="1:20" ht="15" customHeight="1" x14ac:dyDescent="0.25">
      <c r="A10" s="62" t="s">
        <v>108</v>
      </c>
      <c r="B10" s="80">
        <f>SUM(B7:B9)</f>
        <v>0</v>
      </c>
      <c r="C10" s="63" t="e">
        <f>+B10/B$16</f>
        <v>#DIV/0!</v>
      </c>
      <c r="D10" s="62"/>
      <c r="E10" s="80" t="e">
        <f>SUM(E7:E9)</f>
        <v>#DIV/0!</v>
      </c>
      <c r="F10" s="63" t="e">
        <f>+E10/E$16</f>
        <v>#DIV/0!</v>
      </c>
      <c r="G10" s="64"/>
      <c r="H10" s="80">
        <f>SUM(H7:H9)</f>
        <v>0</v>
      </c>
      <c r="I10" s="63" t="e">
        <f>+H10/H$16</f>
        <v>#DIV/0!</v>
      </c>
      <c r="J10" s="59"/>
      <c r="K10" s="80">
        <f>SUM(K7:K9)</f>
        <v>0</v>
      </c>
      <c r="L10" s="63" t="e">
        <f>+K10/K$16</f>
        <v>#DIV/0!</v>
      </c>
      <c r="N10" s="17"/>
      <c r="Q10" s="17"/>
      <c r="T10" s="17"/>
    </row>
    <row r="11" spans="1:20" ht="15" customHeight="1" x14ac:dyDescent="0.25">
      <c r="A11" s="58"/>
      <c r="B11" s="66"/>
      <c r="C11" s="61"/>
      <c r="D11" s="58"/>
      <c r="E11" s="66"/>
      <c r="F11" s="61"/>
      <c r="G11" s="58"/>
      <c r="H11" s="66"/>
      <c r="I11" s="61"/>
      <c r="J11" s="59"/>
      <c r="K11" s="66"/>
      <c r="L11" s="61"/>
      <c r="N11" s="17"/>
      <c r="Q11" s="17"/>
      <c r="T11" s="17"/>
    </row>
    <row r="12" spans="1:20" ht="15" customHeight="1" x14ac:dyDescent="0.25">
      <c r="A12" s="58" t="s">
        <v>126</v>
      </c>
      <c r="B12" s="66"/>
      <c r="C12" s="61" t="e">
        <f t="shared" ref="C12:C13" si="0">+B12/B$16</f>
        <v>#DIV/0!</v>
      </c>
      <c r="D12" s="58"/>
      <c r="E12" s="66">
        <f>+input!D37+input!D45</f>
        <v>0</v>
      </c>
      <c r="F12" s="61" t="e">
        <f t="shared" ref="F12:F13" si="1">+E12/E$16</f>
        <v>#DIV/0!</v>
      </c>
      <c r="G12" s="58"/>
      <c r="H12" s="66">
        <f>+E12+input!I37+input!I45</f>
        <v>0</v>
      </c>
      <c r="I12" s="61" t="e">
        <f t="shared" ref="I12:I13" si="2">+H12/H$16</f>
        <v>#DIV/0!</v>
      </c>
      <c r="J12" s="59"/>
      <c r="K12" s="66">
        <f>+H12+input!N37+input!N45</f>
        <v>0</v>
      </c>
      <c r="L12" s="61" t="e">
        <f t="shared" ref="L12:L13" si="3">+K12/K$16</f>
        <v>#DIV/0!</v>
      </c>
      <c r="N12" s="17"/>
      <c r="Q12" s="17"/>
      <c r="T12" s="17"/>
    </row>
    <row r="13" spans="1:20" ht="15" customHeight="1" x14ac:dyDescent="0.25">
      <c r="A13" s="65" t="s">
        <v>127</v>
      </c>
      <c r="B13" s="81"/>
      <c r="C13" s="61" t="e">
        <f t="shared" si="0"/>
        <v>#DIV/0!</v>
      </c>
      <c r="D13" s="58"/>
      <c r="E13" s="81">
        <f>-'conto economico'!B16</f>
        <v>0</v>
      </c>
      <c r="F13" s="61" t="e">
        <f t="shared" si="1"/>
        <v>#DIV/0!</v>
      </c>
      <c r="G13" s="58"/>
      <c r="H13" s="81">
        <f>+E13-'conto economico'!F16</f>
        <v>0</v>
      </c>
      <c r="I13" s="61" t="e">
        <f t="shared" si="2"/>
        <v>#DIV/0!</v>
      </c>
      <c r="J13" s="59"/>
      <c r="K13" s="81">
        <f>+H13-'conto economico'!J16</f>
        <v>0</v>
      </c>
      <c r="L13" s="61" t="e">
        <f t="shared" si="3"/>
        <v>#DIV/0!</v>
      </c>
    </row>
    <row r="14" spans="1:20" ht="15" customHeight="1" x14ac:dyDescent="0.25">
      <c r="A14" s="62" t="s">
        <v>109</v>
      </c>
      <c r="B14" s="80">
        <f>SUM(B12:B13)</f>
        <v>0</v>
      </c>
      <c r="C14" s="63" t="e">
        <f>+B14/B$16</f>
        <v>#DIV/0!</v>
      </c>
      <c r="D14" s="62"/>
      <c r="E14" s="80">
        <f>SUM(E12:E13)</f>
        <v>0</v>
      </c>
      <c r="F14" s="63" t="e">
        <f>+E14/E$16</f>
        <v>#DIV/0!</v>
      </c>
      <c r="G14" s="64"/>
      <c r="H14" s="80">
        <f>SUM(H12:H13)</f>
        <v>0</v>
      </c>
      <c r="I14" s="63" t="e">
        <f>+H14/H$16</f>
        <v>#DIV/0!</v>
      </c>
      <c r="J14" s="59"/>
      <c r="K14" s="80">
        <f>SUM(K12:K13)</f>
        <v>0</v>
      </c>
      <c r="L14" s="63" t="e">
        <f>+K14/K$16</f>
        <v>#DIV/0!</v>
      </c>
      <c r="N14" s="17"/>
      <c r="Q14" s="17"/>
    </row>
    <row r="15" spans="1:20" ht="15" customHeight="1" x14ac:dyDescent="0.25">
      <c r="A15" s="60"/>
      <c r="B15" s="78"/>
      <c r="C15" s="61"/>
      <c r="D15" s="60"/>
      <c r="E15" s="78"/>
      <c r="F15" s="61"/>
      <c r="G15" s="58"/>
      <c r="H15" s="78"/>
      <c r="I15" s="61"/>
      <c r="J15" s="59"/>
      <c r="K15" s="78"/>
      <c r="L15" s="61"/>
    </row>
    <row r="16" spans="1:20" ht="15" customHeight="1" thickBot="1" x14ac:dyDescent="0.3">
      <c r="A16" s="62" t="s">
        <v>110</v>
      </c>
      <c r="B16" s="82">
        <f>B10+B14</f>
        <v>0</v>
      </c>
      <c r="C16" s="63" t="e">
        <f>+B16/B$16</f>
        <v>#DIV/0!</v>
      </c>
      <c r="D16" s="62"/>
      <c r="E16" s="82" t="e">
        <f>E10+E14</f>
        <v>#DIV/0!</v>
      </c>
      <c r="F16" s="63" t="e">
        <f>+E16/E$16</f>
        <v>#DIV/0!</v>
      </c>
      <c r="G16" s="64"/>
      <c r="H16" s="82">
        <f>H10+H14</f>
        <v>0</v>
      </c>
      <c r="I16" s="63" t="e">
        <f t="shared" ref="I16" si="4">+H16/H$16</f>
        <v>#DIV/0!</v>
      </c>
      <c r="J16" s="59"/>
      <c r="K16" s="82">
        <f>K10+K14</f>
        <v>0</v>
      </c>
      <c r="L16" s="63" t="e">
        <f t="shared" ref="L16" si="5">+K16/K$16</f>
        <v>#DIV/0!</v>
      </c>
      <c r="N16" s="17"/>
      <c r="Q16" s="17"/>
      <c r="T16" s="17"/>
    </row>
    <row r="17" spans="1:20" ht="15" customHeight="1" thickTop="1" x14ac:dyDescent="0.25">
      <c r="A17" s="58"/>
      <c r="B17" s="66"/>
      <c r="C17" s="66"/>
      <c r="D17" s="58"/>
      <c r="E17" s="66"/>
      <c r="F17" s="66"/>
      <c r="G17" s="58"/>
      <c r="H17" s="66"/>
      <c r="I17" s="66"/>
      <c r="J17" s="59"/>
      <c r="K17" s="66"/>
      <c r="L17" s="66"/>
    </row>
    <row r="18" spans="1:20" ht="15" customHeight="1" x14ac:dyDescent="0.25">
      <c r="A18" s="67" t="s">
        <v>111</v>
      </c>
      <c r="B18" s="83"/>
      <c r="C18" s="69"/>
      <c r="D18" s="67"/>
      <c r="E18" s="83"/>
      <c r="F18" s="69"/>
      <c r="G18" s="68"/>
      <c r="H18" s="83"/>
      <c r="I18" s="69"/>
      <c r="J18" s="59"/>
      <c r="K18" s="83"/>
      <c r="L18" s="69"/>
      <c r="N18" s="17"/>
      <c r="Q18" s="17"/>
      <c r="T18" s="17"/>
    </row>
    <row r="19" spans="1:20" ht="15" customHeight="1" x14ac:dyDescent="0.25">
      <c r="A19" s="58"/>
      <c r="B19" s="66"/>
      <c r="C19" s="58"/>
      <c r="D19" s="58"/>
      <c r="E19" s="66"/>
      <c r="F19" s="58"/>
      <c r="G19" s="58"/>
      <c r="H19" s="66"/>
      <c r="I19" s="58"/>
      <c r="J19" s="59"/>
      <c r="K19" s="66"/>
      <c r="L19" s="58"/>
    </row>
    <row r="20" spans="1:20" ht="15" customHeight="1" x14ac:dyDescent="0.25">
      <c r="A20" s="60" t="s">
        <v>120</v>
      </c>
      <c r="B20" s="78"/>
      <c r="C20" s="61" t="e">
        <f>+B20/B$33</f>
        <v>#DIV/0!</v>
      </c>
      <c r="D20" s="60"/>
      <c r="E20" s="78" t="e">
        <f>+(input!F68*input!G68+input!F69*input!G69+input!F70*input!G70+input!F71*input!G71+input!F72*input!G72+input!F76*input!G76+input!F77*input!G77+input!G83*30+input!G89*30+input!F92*input!G92+input!F93*input!G93+input!F94*input!G94+input!F95*input!G95+input!F96*input!G96+input!F97*input!G97+input!F98*input!G98+input!F99*input!G99+input!F100*input!G100+input!F101*input!G101+input!F102*input!G102+input!F103*input!G103+input!F104*input!G104+input!F105*input!G105+input!F106*input!G106+input!F107*input!G107+input!F108*input!G108+input!F109*input!G109+input!F110*input!G110+input!F111*input!G111+input!F112*input!G112+input!F113*input!G113)/input!G58</f>
        <v>#DIV/0!</v>
      </c>
      <c r="F20" s="61" t="e">
        <f>+E20/E$33</f>
        <v>#DIV/0!</v>
      </c>
      <c r="G20" s="58"/>
      <c r="H20" s="78">
        <f>+(input!K68*input!L68+input!K69*input!L69+input!K70*input!L70+input!K71*input!L71+input!K72*input!L72+input!L83*30+input!L89*30+input!K92*input!L92+input!K93*input!L93+input!K94*input!L94+input!K95*input!L95+input!K96*input!L96+input!K97*input!L97+input!K98*input!L98+input!K99*input!L99+input!K100*input!L100+input!K101*input!L101+input!K102*input!L102+input!K103*input!L103+input!K104*input!L104+input!K105*input!L105+input!K106*input!L106+input!K107*input!L107+input!K108*input!L108+input!K109*input!L109+input!K110*input!L110+input!K111*input!L111+input!K112*input!L112+input!K113*input!L113+IF((+input!K76*input!L76+input!K77*input!L77-input!F76*input!G76-input!F77*input!G77)&gt;0,+input!K76*input!L76+input!K77*input!L77-input!F76*input!G76-input!F77*input!G77,0))/input!L58</f>
        <v>0</v>
      </c>
      <c r="I20" s="61" t="e">
        <f>+H20/H$33</f>
        <v>#DIV/0!</v>
      </c>
      <c r="J20" s="59"/>
      <c r="K20" s="78">
        <f>+(input!P68*input!Q68+input!P69*input!Q69+input!P70*input!Q70+input!P71*input!Q71+input!P72*input!Q72+input!Q83*30+input!Q89*30+input!P92*input!Q92+input!P93*input!Q93+input!P94*input!Q94+input!P95*input!Q95+input!P96*input!Q96+input!P97*input!Q97+input!P98*input!Q98+input!P99*input!Q99+input!P100*input!Q100+input!P101*input!Q101+input!P102*input!Q102+input!P103*input!Q103+input!P104*input!Q104+input!P105*input!Q105+input!P106*input!Q106+input!P107*input!Q107+input!P108*input!Q108+input!P109*input!Q109+input!P110*input!Q110+input!P111*input!Q111+input!P112*input!Q112+input!P113*input!Q113+IF((+input!P76*input!Q76+input!P77*input!Q77-input!K76*input!L76-input!K77*input!L77)&gt;0,+input!P76*input!Q76+input!P77*input!Q77-input!K76*input!L76-input!K77*input!L77,0))/input!Q58</f>
        <v>0</v>
      </c>
      <c r="L20" s="61" t="e">
        <f>+K20/K$33</f>
        <v>#DIV/0!</v>
      </c>
      <c r="N20" s="78"/>
      <c r="O20" s="78"/>
      <c r="Q20" s="78"/>
      <c r="T20" s="17"/>
    </row>
    <row r="21" spans="1:20" ht="15" customHeight="1" x14ac:dyDescent="0.25">
      <c r="A21" s="60" t="s">
        <v>112</v>
      </c>
      <c r="B21" s="79"/>
      <c r="C21" s="61" t="e">
        <f>+B21/B$33</f>
        <v>#DIV/0!</v>
      </c>
      <c r="D21" s="60"/>
      <c r="E21" s="79"/>
      <c r="F21" s="61" t="e">
        <f>+E21/E$33</f>
        <v>#DIV/0!</v>
      </c>
      <c r="G21" s="58"/>
      <c r="H21" s="79"/>
      <c r="I21" s="61" t="e">
        <f>+H21/H$33</f>
        <v>#DIV/0!</v>
      </c>
      <c r="J21" s="59"/>
      <c r="K21" s="79"/>
      <c r="L21" s="61" t="e">
        <f>+K21/K$33</f>
        <v>#DIV/0!</v>
      </c>
    </row>
    <row r="22" spans="1:20" ht="15" customHeight="1" x14ac:dyDescent="0.25">
      <c r="A22" s="62" t="s">
        <v>113</v>
      </c>
      <c r="B22" s="80">
        <f>SUM(B20:B21)</f>
        <v>0</v>
      </c>
      <c r="C22" s="63" t="e">
        <f>+B22/B$33</f>
        <v>#DIV/0!</v>
      </c>
      <c r="D22" s="62"/>
      <c r="E22" s="80" t="e">
        <f>SUM(E20:E21)</f>
        <v>#DIV/0!</v>
      </c>
      <c r="F22" s="63" t="e">
        <f>+E22/E$33</f>
        <v>#DIV/0!</v>
      </c>
      <c r="G22" s="64"/>
      <c r="H22" s="80">
        <f>SUM(H20:H21)</f>
        <v>0</v>
      </c>
      <c r="I22" s="63" t="e">
        <f>+H22/H$33</f>
        <v>#DIV/0!</v>
      </c>
      <c r="J22" s="59"/>
      <c r="K22" s="80">
        <f>SUM(K20:K21)</f>
        <v>0</v>
      </c>
      <c r="L22" s="63" t="e">
        <f>+K22/K$33</f>
        <v>#DIV/0!</v>
      </c>
    </row>
    <row r="23" spans="1:20" ht="15" customHeight="1" x14ac:dyDescent="0.25">
      <c r="A23" s="58"/>
      <c r="B23" s="66"/>
      <c r="C23" s="61"/>
      <c r="D23" s="58"/>
      <c r="E23" s="66"/>
      <c r="F23" s="61"/>
      <c r="G23" s="58"/>
      <c r="H23" s="66"/>
      <c r="I23" s="61"/>
      <c r="J23" s="59"/>
      <c r="K23" s="66"/>
      <c r="L23" s="61"/>
    </row>
    <row r="24" spans="1:20" ht="15" customHeight="1" x14ac:dyDescent="0.25">
      <c r="A24" s="60" t="s">
        <v>114</v>
      </c>
      <c r="B24" s="79"/>
      <c r="C24" s="61" t="e">
        <f>+B24/B$33</f>
        <v>#DIV/0!</v>
      </c>
      <c r="D24" s="60"/>
      <c r="E24" s="79">
        <f>+mutuo1!E24</f>
        <v>0</v>
      </c>
      <c r="F24" s="61" t="e">
        <f>+E24/E$33</f>
        <v>#DIV/0!</v>
      </c>
      <c r="G24" s="58"/>
      <c r="H24" s="79">
        <f>+mutuo1!E36+mutuo2!E24</f>
        <v>0</v>
      </c>
      <c r="I24" s="61" t="e">
        <f>+H24/H$33</f>
        <v>#DIV/0!</v>
      </c>
      <c r="J24" s="59"/>
      <c r="K24" s="79">
        <f>+mutuo1!E48+mutuo2!E36+mutuo3!E24</f>
        <v>0</v>
      </c>
      <c r="L24" s="61" t="e">
        <f>+K24/K$33</f>
        <v>#DIV/0!</v>
      </c>
    </row>
    <row r="25" spans="1:20" ht="15" customHeight="1" x14ac:dyDescent="0.25">
      <c r="A25" s="62" t="s">
        <v>115</v>
      </c>
      <c r="B25" s="80">
        <f>SUM(B24:B24)</f>
        <v>0</v>
      </c>
      <c r="C25" s="63" t="e">
        <f>+B25/B$33</f>
        <v>#DIV/0!</v>
      </c>
      <c r="D25" s="62"/>
      <c r="E25" s="80">
        <f>SUM(E24:E24)</f>
        <v>0</v>
      </c>
      <c r="F25" s="63" t="e">
        <f>+E25/E$33</f>
        <v>#DIV/0!</v>
      </c>
      <c r="G25" s="64"/>
      <c r="H25" s="80">
        <f>SUM(H24:H24)</f>
        <v>0</v>
      </c>
      <c r="I25" s="63" t="e">
        <f>+H25/H$33</f>
        <v>#DIV/0!</v>
      </c>
      <c r="J25" s="59"/>
      <c r="K25" s="80">
        <f>SUM(K24:K24)</f>
        <v>0</v>
      </c>
      <c r="L25" s="63" t="e">
        <f>+K25/K$33</f>
        <v>#DIV/0!</v>
      </c>
    </row>
    <row r="26" spans="1:20" ht="15" customHeight="1" x14ac:dyDescent="0.25">
      <c r="A26" s="58"/>
      <c r="B26" s="66"/>
      <c r="C26" s="61"/>
      <c r="D26" s="58"/>
      <c r="E26" s="66"/>
      <c r="F26" s="61"/>
      <c r="G26" s="58"/>
      <c r="H26" s="66"/>
      <c r="I26" s="61"/>
      <c r="J26" s="59"/>
      <c r="K26" s="66"/>
      <c r="L26" s="61"/>
    </row>
    <row r="27" spans="1:20" ht="32.25" customHeight="1" x14ac:dyDescent="0.25">
      <c r="A27" s="36" t="s">
        <v>121</v>
      </c>
      <c r="B27" s="78">
        <f>+input!E122</f>
        <v>0</v>
      </c>
      <c r="C27" s="61" t="e">
        <f>+B27/B$33</f>
        <v>#DIV/0!</v>
      </c>
      <c r="D27" s="36"/>
      <c r="E27" s="78">
        <f>+input!E122</f>
        <v>0</v>
      </c>
      <c r="F27" s="61" t="e">
        <f>+E27/E$33</f>
        <v>#DIV/0!</v>
      </c>
      <c r="G27" s="58"/>
      <c r="H27" s="78">
        <f>+input!E122</f>
        <v>0</v>
      </c>
      <c r="I27" s="61" t="e">
        <f>+H27/H$33</f>
        <v>#DIV/0!</v>
      </c>
      <c r="J27" s="59"/>
      <c r="K27" s="78">
        <f>+input!E122</f>
        <v>0</v>
      </c>
      <c r="L27" s="61" t="e">
        <f>+K27/K$33</f>
        <v>#DIV/0!</v>
      </c>
    </row>
    <row r="28" spans="1:20" ht="15" customHeight="1" x14ac:dyDescent="0.25">
      <c r="A28" s="36" t="s">
        <v>122</v>
      </c>
      <c r="B28" s="78"/>
      <c r="C28" s="61" t="e">
        <f>+B28/B$33</f>
        <v>#DIV/0!</v>
      </c>
      <c r="D28" s="36"/>
      <c r="E28" s="78"/>
      <c r="F28" s="61" t="e">
        <f>+E28/E$33</f>
        <v>#DIV/0!</v>
      </c>
      <c r="G28" s="58"/>
      <c r="H28" s="78"/>
      <c r="I28" s="61" t="e">
        <f>+H28/H$33</f>
        <v>#DIV/0!</v>
      </c>
      <c r="J28" s="59"/>
      <c r="K28" s="78"/>
      <c r="L28" s="61" t="e">
        <f>+K28/K$33</f>
        <v>#DIV/0!</v>
      </c>
    </row>
    <row r="29" spans="1:20" ht="15" customHeight="1" x14ac:dyDescent="0.25">
      <c r="A29" s="60" t="s">
        <v>151</v>
      </c>
      <c r="B29" s="79">
        <v>0</v>
      </c>
      <c r="C29" s="61" t="e">
        <f>+B29/B$33</f>
        <v>#DIV/0!</v>
      </c>
      <c r="D29" s="60"/>
      <c r="E29" s="79">
        <f>+'conto economico'!B21</f>
        <v>0</v>
      </c>
      <c r="F29" s="61" t="e">
        <f>+E29/E$33</f>
        <v>#DIV/0!</v>
      </c>
      <c r="G29" s="58"/>
      <c r="H29" s="79">
        <f>+E29+'conto economico'!F21</f>
        <v>0</v>
      </c>
      <c r="I29" s="61" t="e">
        <f>+H29/H$33</f>
        <v>#DIV/0!</v>
      </c>
      <c r="J29" s="59"/>
      <c r="K29" s="79">
        <f>+H29+'conto economico'!J21</f>
        <v>0</v>
      </c>
      <c r="L29" s="61" t="e">
        <f>+K29/K$33</f>
        <v>#DIV/0!</v>
      </c>
    </row>
    <row r="30" spans="1:20" ht="15" customHeight="1" x14ac:dyDescent="0.25">
      <c r="A30" s="62" t="s">
        <v>116</v>
      </c>
      <c r="B30" s="80">
        <f>SUM(B27:B29)</f>
        <v>0</v>
      </c>
      <c r="C30" s="63" t="e">
        <f>+B30/B$33</f>
        <v>#DIV/0!</v>
      </c>
      <c r="D30" s="62"/>
      <c r="E30" s="80">
        <f>SUM(E27:E29)</f>
        <v>0</v>
      </c>
      <c r="F30" s="63" t="e">
        <f>+E30/E$33</f>
        <v>#DIV/0!</v>
      </c>
      <c r="G30" s="64"/>
      <c r="H30" s="80">
        <f>SUM(H27:H29)</f>
        <v>0</v>
      </c>
      <c r="I30" s="63" t="e">
        <f>+H30/H$33</f>
        <v>#DIV/0!</v>
      </c>
      <c r="J30" s="59"/>
      <c r="K30" s="80">
        <f>SUM(K27:K29)</f>
        <v>0</v>
      </c>
      <c r="L30" s="63" t="e">
        <f>+K30/K$33</f>
        <v>#DIV/0!</v>
      </c>
    </row>
    <row r="31" spans="1:20" ht="15" customHeight="1" x14ac:dyDescent="0.25">
      <c r="A31" s="58"/>
      <c r="B31" s="84"/>
      <c r="C31" s="61"/>
      <c r="D31" s="58"/>
      <c r="E31" s="84"/>
      <c r="F31" s="61"/>
      <c r="G31" s="58"/>
      <c r="H31" s="84"/>
      <c r="I31" s="61"/>
      <c r="J31" s="59"/>
      <c r="K31" s="84"/>
      <c r="L31" s="61"/>
    </row>
    <row r="32" spans="1:20" x14ac:dyDescent="0.25">
      <c r="A32" s="49" t="s">
        <v>155</v>
      </c>
      <c r="B32" s="79"/>
      <c r="C32" s="61" t="e">
        <f>+B32/B$33</f>
        <v>#DIV/0!</v>
      </c>
      <c r="E32" s="79" t="e">
        <f>input!E124</f>
        <v>#DIV/0!</v>
      </c>
      <c r="F32" s="61" t="e">
        <f>+E32/E$33</f>
        <v>#DIV/0!</v>
      </c>
      <c r="H32" s="79" t="e">
        <f>+SUM(input!E124:F124)</f>
        <v>#DIV/0!</v>
      </c>
      <c r="I32" s="61" t="e">
        <f>+H32/H$33</f>
        <v>#DIV/0!</v>
      </c>
      <c r="K32" s="79" t="e">
        <f>+SUM(input!E124:G124)</f>
        <v>#DIV/0!</v>
      </c>
      <c r="L32" s="61" t="e">
        <f>+K32/K$33</f>
        <v>#DIV/0!</v>
      </c>
    </row>
    <row r="33" spans="1:12" ht="15.75" thickBot="1" x14ac:dyDescent="0.3">
      <c r="A33" s="62" t="s">
        <v>117</v>
      </c>
      <c r="B33" s="82">
        <f>+B22+B25+B30+B32</f>
        <v>0</v>
      </c>
      <c r="C33" s="63" t="e">
        <f>+B33/B$33</f>
        <v>#DIV/0!</v>
      </c>
      <c r="E33" s="82" t="e">
        <f>+E22+E25+E30+E32</f>
        <v>#DIV/0!</v>
      </c>
      <c r="F33" s="63" t="e">
        <f>+E33/E$33</f>
        <v>#DIV/0!</v>
      </c>
      <c r="H33" s="82" t="e">
        <f>+H22+H25+H30+H32</f>
        <v>#DIV/0!</v>
      </c>
      <c r="I33" s="63" t="e">
        <f>+H33/H$33</f>
        <v>#DIV/0!</v>
      </c>
      <c r="K33" s="82" t="e">
        <f>+K22+K25+K30+K32</f>
        <v>#DIV/0!</v>
      </c>
      <c r="L33" s="63" t="e">
        <f>+K33/K$33</f>
        <v>#DIV/0!</v>
      </c>
    </row>
    <row r="34" spans="1:12" ht="15.75" thickTop="1" x14ac:dyDescent="0.25"/>
    <row r="35" spans="1:12" s="85" customFormat="1" ht="12" x14ac:dyDescent="0.2">
      <c r="A35" s="85" t="s">
        <v>125</v>
      </c>
      <c r="B35" s="87">
        <f>+B33-B16</f>
        <v>0</v>
      </c>
      <c r="E35" s="87" t="e">
        <f>+E33-E16</f>
        <v>#DIV/0!</v>
      </c>
      <c r="H35" s="87" t="e">
        <f>+H33-H16</f>
        <v>#DIV/0!</v>
      </c>
      <c r="K35" s="87" t="e">
        <f>+K33-K16</f>
        <v>#DIV/0!</v>
      </c>
    </row>
    <row r="38" spans="1:12" x14ac:dyDescent="0.25">
      <c r="A38" s="210" t="s">
        <v>118</v>
      </c>
      <c r="B38" s="210"/>
      <c r="C38" s="56"/>
      <c r="D38" s="56"/>
      <c r="E38" s="207" t="s">
        <v>148</v>
      </c>
      <c r="F38" s="207"/>
      <c r="G38" s="56"/>
    </row>
    <row r="39" spans="1:12" x14ac:dyDescent="0.25">
      <c r="A39" s="54"/>
      <c r="B39" s="54"/>
      <c r="C39" s="54"/>
      <c r="D39" s="54"/>
      <c r="E39" s="54"/>
      <c r="F39" s="54"/>
      <c r="G39" s="54"/>
    </row>
    <row r="40" spans="1:12" ht="17.25" x14ac:dyDescent="0.25">
      <c r="A40" s="57" t="s">
        <v>107</v>
      </c>
      <c r="B40" s="208" t="s">
        <v>124</v>
      </c>
      <c r="C40" s="208"/>
      <c r="D40" s="57"/>
      <c r="E40" s="208" t="s">
        <v>101</v>
      </c>
      <c r="F40" s="208"/>
      <c r="G40" s="58"/>
      <c r="H40" s="208" t="s">
        <v>103</v>
      </c>
      <c r="I40" s="208"/>
      <c r="J40" s="59"/>
      <c r="K40" s="208" t="s">
        <v>102</v>
      </c>
      <c r="L40" s="208"/>
    </row>
    <row r="41" spans="1:12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x14ac:dyDescent="0.25">
      <c r="A42" s="60" t="str">
        <f>+A7</f>
        <v>cassa</v>
      </c>
      <c r="B42" s="78" t="str">
        <f>IF(input!$J$3&lt;&gt;0,+B7/input!$J$3,"")</f>
        <v/>
      </c>
      <c r="C42" s="61" t="e">
        <f>IF(B$50&gt;0,+B42/B$50,"")</f>
        <v>#VALUE!</v>
      </c>
      <c r="D42" s="60"/>
      <c r="E42" s="78" t="str">
        <f>IF(input!$J$3&lt;&gt;0,+E7/input!$J$3,"")</f>
        <v/>
      </c>
      <c r="F42" s="61" t="e">
        <f>IF(E$50&gt;0,+E42/E$50,"")</f>
        <v>#VALUE!</v>
      </c>
      <c r="G42" s="58"/>
      <c r="H42" s="78" t="str">
        <f>IF(input!$J$3&lt;&gt;0,+H7/input!$J$3,"")</f>
        <v/>
      </c>
      <c r="I42" s="61" t="e">
        <f>IF(H$50&gt;0,+H42/H$50,"")</f>
        <v>#VALUE!</v>
      </c>
      <c r="J42" s="59"/>
      <c r="K42" s="78" t="str">
        <f>IF(input!$J$3&lt;&gt;0,+K7/input!$J$3,"")</f>
        <v/>
      </c>
      <c r="L42" s="61" t="e">
        <f>IF(K$50&gt;0,+K42/K$50,"")</f>
        <v>#VALUE!</v>
      </c>
    </row>
    <row r="43" spans="1:12" x14ac:dyDescent="0.25">
      <c r="A43" s="60" t="str">
        <f t="shared" ref="A43" si="6">+A8</f>
        <v>crediti clienti</v>
      </c>
      <c r="B43" s="79" t="str">
        <f>IF(input!$J$3&lt;&gt;0,+B8/input!$J$3,"")</f>
        <v/>
      </c>
      <c r="C43" s="61" t="e">
        <f t="shared" ref="C43:C50" si="7">IF(B$50&gt;0,+B43/B$50,"")</f>
        <v>#VALUE!</v>
      </c>
      <c r="D43" s="60"/>
      <c r="E43" s="79" t="str">
        <f>IF(input!$J$3&lt;&gt;0,+E8/input!$J$3,"")</f>
        <v/>
      </c>
      <c r="F43" s="61" t="e">
        <f t="shared" ref="F43:F50" si="8">IF(E$50&gt;0,+E43/E$50,"")</f>
        <v>#VALUE!</v>
      </c>
      <c r="G43" s="58"/>
      <c r="H43" s="79" t="str">
        <f>IF(input!$J$3&lt;&gt;0,+H8/input!$J$3,"")</f>
        <v/>
      </c>
      <c r="I43" s="61" t="e">
        <f t="shared" ref="I43:I50" si="9">IF(H$50&gt;0,+H43/H$50,"")</f>
        <v>#VALUE!</v>
      </c>
      <c r="J43" s="59"/>
      <c r="K43" s="79" t="str">
        <f>IF(input!$J$3&lt;&gt;0,+K8/input!$J$3,"")</f>
        <v/>
      </c>
      <c r="L43" s="61" t="e">
        <f t="shared" ref="L43:L50" si="10">IF(K$50&gt;0,+K43/K$50,"")</f>
        <v>#VALUE!</v>
      </c>
    </row>
    <row r="44" spans="1:12" x14ac:dyDescent="0.25">
      <c r="A44" s="62" t="str">
        <f t="shared" ref="A44" si="11">+A10</f>
        <v>CAPITALE CIRCOLANTE LORDO</v>
      </c>
      <c r="B44" s="78" t="str">
        <f>IF(input!$J$3&lt;&gt;0,+B10/input!$J$3,"")</f>
        <v/>
      </c>
      <c r="C44" s="63" t="e">
        <f t="shared" si="7"/>
        <v>#VALUE!</v>
      </c>
      <c r="D44" s="62"/>
      <c r="E44" s="78" t="str">
        <f>IF(input!$J$3&lt;&gt;0,+E10/input!$J$3,"")</f>
        <v/>
      </c>
      <c r="F44" s="63" t="e">
        <f t="shared" si="8"/>
        <v>#VALUE!</v>
      </c>
      <c r="G44" s="64"/>
      <c r="H44" s="78" t="str">
        <f>IF(input!$J$3&lt;&gt;0,+H10/input!$J$3,"")</f>
        <v/>
      </c>
      <c r="I44" s="63" t="e">
        <f t="shared" si="9"/>
        <v>#VALUE!</v>
      </c>
      <c r="J44" s="59"/>
      <c r="K44" s="78" t="str">
        <f>IF(input!$J$3&lt;&gt;0,+K10/input!$J$3,"")</f>
        <v/>
      </c>
      <c r="L44" s="63" t="e">
        <f t="shared" si="10"/>
        <v>#VALUE!</v>
      </c>
    </row>
    <row r="45" spans="1:12" x14ac:dyDescent="0.25">
      <c r="A45" s="58"/>
      <c r="B45" s="66"/>
      <c r="C45" s="61"/>
      <c r="D45" s="58"/>
      <c r="E45" s="66"/>
      <c r="F45" s="61"/>
      <c r="G45" s="58"/>
      <c r="H45" s="66"/>
      <c r="I45" s="61"/>
      <c r="J45" s="59"/>
      <c r="K45" s="66"/>
      <c r="L45" s="61"/>
    </row>
    <row r="46" spans="1:12" x14ac:dyDescent="0.25">
      <c r="A46" s="58" t="str">
        <f t="shared" ref="A46" si="12">+A12</f>
        <v>immobilizzazioni</v>
      </c>
      <c r="B46" s="66" t="str">
        <f>IF(input!$J$3&lt;&gt;0,+B12/input!$J$3,"")</f>
        <v/>
      </c>
      <c r="C46" s="61" t="e">
        <f t="shared" si="7"/>
        <v>#VALUE!</v>
      </c>
      <c r="D46" s="58"/>
      <c r="E46" s="66" t="str">
        <f>IF(input!$J$3&lt;&gt;0,+E12/input!$J$3,"")</f>
        <v/>
      </c>
      <c r="F46" s="61" t="e">
        <f t="shared" si="8"/>
        <v>#VALUE!</v>
      </c>
      <c r="G46" s="58"/>
      <c r="H46" s="66" t="str">
        <f>IF(input!$J$3&lt;&gt;0,+H12/input!$J$3,"")</f>
        <v/>
      </c>
      <c r="I46" s="61" t="e">
        <f t="shared" si="9"/>
        <v>#VALUE!</v>
      </c>
      <c r="J46" s="59"/>
      <c r="K46" s="66" t="str">
        <f>IF(input!$J$3&lt;&gt;0,+K12/input!$J$3,"")</f>
        <v/>
      </c>
      <c r="L46" s="61" t="e">
        <f t="shared" si="10"/>
        <v>#VALUE!</v>
      </c>
    </row>
    <row r="47" spans="1:12" x14ac:dyDescent="0.25">
      <c r="A47" s="65" t="str">
        <f t="shared" ref="A47" si="13">+A13</f>
        <v>- fondo ammortamento</v>
      </c>
      <c r="B47" s="81" t="str">
        <f>IF(input!$J$3&lt;&gt;0,+B13/input!$J$3,"")</f>
        <v/>
      </c>
      <c r="C47" s="61" t="e">
        <f t="shared" si="7"/>
        <v>#VALUE!</v>
      </c>
      <c r="D47" s="58"/>
      <c r="E47" s="81" t="str">
        <f>IF(input!$J$3&lt;&gt;0,+E13/input!$J$3,"")</f>
        <v/>
      </c>
      <c r="F47" s="61" t="e">
        <f t="shared" si="8"/>
        <v>#VALUE!</v>
      </c>
      <c r="G47" s="58"/>
      <c r="H47" s="81" t="str">
        <f>IF(input!$J$3&lt;&gt;0,+H13/input!$J$3,"")</f>
        <v/>
      </c>
      <c r="I47" s="61" t="e">
        <f t="shared" si="9"/>
        <v>#VALUE!</v>
      </c>
      <c r="J47" s="59"/>
      <c r="K47" s="81" t="str">
        <f>IF(input!$J$3&lt;&gt;0,+K13/input!$J$3,"")</f>
        <v/>
      </c>
      <c r="L47" s="61" t="e">
        <f t="shared" si="10"/>
        <v>#VALUE!</v>
      </c>
    </row>
    <row r="48" spans="1:12" x14ac:dyDescent="0.25">
      <c r="A48" s="62" t="str">
        <f t="shared" ref="A48" si="14">+A14</f>
        <v>CAPITALE FISSO</v>
      </c>
      <c r="B48" s="78" t="str">
        <f>IF(input!$J$3&lt;&gt;0,+B14/input!$J$3,"")</f>
        <v/>
      </c>
      <c r="C48" s="63" t="e">
        <f t="shared" si="7"/>
        <v>#VALUE!</v>
      </c>
      <c r="D48" s="62"/>
      <c r="E48" s="78" t="str">
        <f>IF(input!$J$3&lt;&gt;0,+E14/input!$J$3,"")</f>
        <v/>
      </c>
      <c r="F48" s="63" t="e">
        <f t="shared" si="8"/>
        <v>#VALUE!</v>
      </c>
      <c r="G48" s="64"/>
      <c r="H48" s="78" t="str">
        <f>IF(input!$J$3&lt;&gt;0,+H14/input!$J$3,"")</f>
        <v/>
      </c>
      <c r="I48" s="63" t="e">
        <f t="shared" si="9"/>
        <v>#VALUE!</v>
      </c>
      <c r="J48" s="59"/>
      <c r="K48" s="78" t="str">
        <f>IF(input!$J$3&lt;&gt;0,+K14/input!$J$3,"")</f>
        <v/>
      </c>
      <c r="L48" s="63" t="e">
        <f t="shared" si="10"/>
        <v>#VALUE!</v>
      </c>
    </row>
    <row r="49" spans="1:12" x14ac:dyDescent="0.25">
      <c r="A49" s="60"/>
      <c r="B49" s="78"/>
      <c r="C49" s="61"/>
      <c r="D49" s="60"/>
      <c r="E49" s="78"/>
      <c r="F49" s="61"/>
      <c r="G49" s="58"/>
      <c r="H49" s="78"/>
      <c r="I49" s="61"/>
      <c r="J49" s="59"/>
      <c r="K49" s="78"/>
      <c r="L49" s="61"/>
    </row>
    <row r="50" spans="1:12" x14ac:dyDescent="0.25">
      <c r="A50" s="62" t="str">
        <f t="shared" ref="A50" si="15">+A16</f>
        <v>CAPITALE INVESTITO</v>
      </c>
      <c r="B50" s="78" t="str">
        <f>IF(input!$J$3&lt;&gt;0,+B16/input!$J$3,"")</f>
        <v/>
      </c>
      <c r="C50" s="63" t="e">
        <f t="shared" si="7"/>
        <v>#VALUE!</v>
      </c>
      <c r="D50" s="62"/>
      <c r="E50" s="78" t="str">
        <f>IF(input!$J$3&lt;&gt;0,+E16/input!$J$3,"")</f>
        <v/>
      </c>
      <c r="F50" s="63" t="e">
        <f t="shared" si="8"/>
        <v>#VALUE!</v>
      </c>
      <c r="G50" s="64"/>
      <c r="H50" s="78" t="str">
        <f>IF(input!$J$3&lt;&gt;0,+H16/input!$J$3,"")</f>
        <v/>
      </c>
      <c r="I50" s="63" t="e">
        <f t="shared" si="9"/>
        <v>#VALUE!</v>
      </c>
      <c r="J50" s="59"/>
      <c r="K50" s="78" t="str">
        <f>IF(input!$J$3&lt;&gt;0,+K16/input!$J$3,"")</f>
        <v/>
      </c>
      <c r="L50" s="63" t="e">
        <f t="shared" si="10"/>
        <v>#VALUE!</v>
      </c>
    </row>
    <row r="51" spans="1:12" x14ac:dyDescent="0.25">
      <c r="A51" s="58"/>
      <c r="B51" s="66"/>
      <c r="C51" s="66"/>
      <c r="D51" s="58"/>
      <c r="E51" s="66"/>
      <c r="F51" s="66"/>
      <c r="G51" s="58"/>
      <c r="H51" s="66"/>
      <c r="I51" s="66"/>
      <c r="J51" s="59"/>
      <c r="K51" s="66"/>
      <c r="L51" s="66"/>
    </row>
    <row r="52" spans="1:12" ht="17.25" x14ac:dyDescent="0.25">
      <c r="A52" s="67" t="str">
        <f t="shared" ref="A52" si="16">+A18</f>
        <v>PASSIVO</v>
      </c>
      <c r="B52" s="83"/>
      <c r="C52" s="69"/>
      <c r="D52" s="67"/>
      <c r="E52" s="83"/>
      <c r="F52" s="69"/>
      <c r="G52" s="68"/>
      <c r="H52" s="83"/>
      <c r="I52" s="69"/>
      <c r="J52" s="59"/>
      <c r="K52" s="83"/>
      <c r="L52" s="69"/>
    </row>
    <row r="53" spans="1:12" x14ac:dyDescent="0.25">
      <c r="A53" s="58"/>
      <c r="B53" s="66"/>
      <c r="C53" s="58"/>
      <c r="D53" s="58"/>
      <c r="E53" s="66"/>
      <c r="F53" s="58"/>
      <c r="G53" s="58"/>
      <c r="H53" s="66"/>
      <c r="I53" s="58"/>
      <c r="J53" s="59"/>
      <c r="K53" s="66"/>
      <c r="L53" s="58"/>
    </row>
    <row r="54" spans="1:12" x14ac:dyDescent="0.25">
      <c r="A54" s="60" t="str">
        <f t="shared" ref="A54" si="17">+A20</f>
        <v>debiti fornitori</v>
      </c>
      <c r="B54" s="78" t="str">
        <f>IF(input!$J$3&lt;&gt;0,+B20/input!$J$3,"")</f>
        <v/>
      </c>
      <c r="C54" s="61" t="e">
        <f>IF(B$67&gt;0,+B54/B$67,"")</f>
        <v>#VALUE!</v>
      </c>
      <c r="D54" s="60"/>
      <c r="E54" s="78" t="str">
        <f>IF(input!$J$3&lt;&gt;0,+E20/input!$J$3,"")</f>
        <v/>
      </c>
      <c r="F54" s="61" t="e">
        <f>IF(E$67&gt;0,+E54/E$67,"")</f>
        <v>#VALUE!</v>
      </c>
      <c r="G54" s="58"/>
      <c r="H54" s="78" t="str">
        <f>IF(input!$J$3&lt;&gt;0,+#REF!/input!$J$3,"")</f>
        <v/>
      </c>
      <c r="I54" s="61" t="e">
        <f>IF(H$67&gt;0,+H54/H$67,"")</f>
        <v>#VALUE!</v>
      </c>
      <c r="J54" s="59"/>
      <c r="K54" s="78" t="str">
        <f>IF(input!$J$3&lt;&gt;0,+#REF!/input!$J$3,"")</f>
        <v/>
      </c>
      <c r="L54" s="61" t="e">
        <f>IF(K$67&gt;0,+K54/K$67,"")</f>
        <v>#VALUE!</v>
      </c>
    </row>
    <row r="55" spans="1:12" x14ac:dyDescent="0.25">
      <c r="A55" s="60" t="str">
        <f t="shared" ref="A55" si="18">+A21</f>
        <v>banche</v>
      </c>
      <c r="B55" s="79" t="str">
        <f>IF(input!$J$3&lt;&gt;0,+B21/input!$J$3,"")</f>
        <v/>
      </c>
      <c r="C55" s="61" t="e">
        <f t="shared" ref="C55:C67" si="19">IF(B$67&gt;0,+B55/B$67,"")</f>
        <v>#VALUE!</v>
      </c>
      <c r="D55" s="60"/>
      <c r="E55" s="79" t="str">
        <f>IF(input!$J$3&lt;&gt;0,+E21/input!$J$3,"")</f>
        <v/>
      </c>
      <c r="F55" s="61" t="e">
        <f t="shared" ref="F55:F67" si="20">IF(E$67&gt;0,+E55/E$67,"")</f>
        <v>#VALUE!</v>
      </c>
      <c r="G55" s="58"/>
      <c r="H55" s="79" t="str">
        <f>IF(input!$J$3&lt;&gt;0,+H21/input!$J$3,"")</f>
        <v/>
      </c>
      <c r="I55" s="61" t="e">
        <f t="shared" ref="I55:I67" si="21">IF(H$67&gt;0,+H55/H$67,"")</f>
        <v>#VALUE!</v>
      </c>
      <c r="J55" s="59"/>
      <c r="K55" s="79" t="str">
        <f>IF(input!$J$3&lt;&gt;0,+K21/input!$J$3,"")</f>
        <v/>
      </c>
      <c r="L55" s="61" t="e">
        <f t="shared" ref="L55:L67" si="22">IF(K$67&gt;0,+K55/K$67,"")</f>
        <v>#VALUE!</v>
      </c>
    </row>
    <row r="56" spans="1:12" x14ac:dyDescent="0.25">
      <c r="A56" s="62" t="str">
        <f t="shared" ref="A56" si="23">+A22</f>
        <v>PASSIVITÀ CORRENTI</v>
      </c>
      <c r="B56" s="78" t="str">
        <f>IF(input!$J$3&lt;&gt;0,+B22/input!$J$3,"")</f>
        <v/>
      </c>
      <c r="C56" s="63" t="e">
        <f t="shared" si="19"/>
        <v>#VALUE!</v>
      </c>
      <c r="D56" s="62"/>
      <c r="E56" s="78" t="str">
        <f>IF(input!$J$3&lt;&gt;0,+E22/input!$J$3,"")</f>
        <v/>
      </c>
      <c r="F56" s="63" t="e">
        <f t="shared" si="20"/>
        <v>#VALUE!</v>
      </c>
      <c r="G56" s="64"/>
      <c r="H56" s="78" t="str">
        <f>IF(input!$J$3&lt;&gt;0,+H22/input!$J$3,"")</f>
        <v/>
      </c>
      <c r="I56" s="63" t="e">
        <f t="shared" si="21"/>
        <v>#VALUE!</v>
      </c>
      <c r="J56" s="59"/>
      <c r="K56" s="78" t="str">
        <f>IF(input!$J$3&lt;&gt;0,+K22/input!$J$3,"")</f>
        <v/>
      </c>
      <c r="L56" s="63" t="e">
        <f t="shared" si="22"/>
        <v>#VALUE!</v>
      </c>
    </row>
    <row r="57" spans="1:12" x14ac:dyDescent="0.25">
      <c r="A57" s="58"/>
      <c r="B57" s="66"/>
      <c r="C57" s="61"/>
      <c r="D57" s="58"/>
      <c r="E57" s="66"/>
      <c r="F57" s="61"/>
      <c r="G57" s="58"/>
      <c r="H57" s="66"/>
      <c r="I57" s="61"/>
      <c r="J57" s="59"/>
      <c r="K57" s="66"/>
      <c r="L57" s="61"/>
    </row>
    <row r="58" spans="1:12" x14ac:dyDescent="0.25">
      <c r="A58" s="60" t="str">
        <f t="shared" ref="A58" si="24">+A24</f>
        <v>mutui</v>
      </c>
      <c r="B58" s="79" t="str">
        <f>IF(input!$J$3&lt;&gt;0,+B24/input!$J$3,"")</f>
        <v/>
      </c>
      <c r="C58" s="61" t="e">
        <f t="shared" si="19"/>
        <v>#VALUE!</v>
      </c>
      <c r="D58" s="60"/>
      <c r="E58" s="79" t="str">
        <f>IF(input!$J$3&lt;&gt;0,+E24/input!$J$3,"")</f>
        <v/>
      </c>
      <c r="F58" s="61" t="e">
        <f t="shared" si="20"/>
        <v>#VALUE!</v>
      </c>
      <c r="G58" s="58"/>
      <c r="H58" s="79" t="str">
        <f>IF(input!$J$3&lt;&gt;0,+H24/input!$J$3,"")</f>
        <v/>
      </c>
      <c r="I58" s="61" t="e">
        <f t="shared" si="21"/>
        <v>#VALUE!</v>
      </c>
      <c r="J58" s="59"/>
      <c r="K58" s="79" t="str">
        <f>IF(input!$J$3&lt;&gt;0,+K24/input!$J$3,"")</f>
        <v/>
      </c>
      <c r="L58" s="61" t="e">
        <f t="shared" si="22"/>
        <v>#VALUE!</v>
      </c>
    </row>
    <row r="59" spans="1:12" x14ac:dyDescent="0.25">
      <c r="A59" s="62" t="str">
        <f t="shared" ref="A59" si="25">+A25</f>
        <v>PASSIVITÀ CONSOLIDATE</v>
      </c>
      <c r="B59" s="78" t="str">
        <f>IF(input!$J$3&lt;&gt;0,+B25/input!$J$3,"")</f>
        <v/>
      </c>
      <c r="C59" s="63" t="e">
        <f t="shared" si="19"/>
        <v>#VALUE!</v>
      </c>
      <c r="D59" s="62"/>
      <c r="E59" s="78" t="str">
        <f>IF(input!$J$3&lt;&gt;0,+E25/input!$J$3,"")</f>
        <v/>
      </c>
      <c r="F59" s="63" t="e">
        <f t="shared" si="20"/>
        <v>#VALUE!</v>
      </c>
      <c r="G59" s="64"/>
      <c r="H59" s="78" t="str">
        <f>IF(input!$J$3&lt;&gt;0,+H25/input!$J$3,"")</f>
        <v/>
      </c>
      <c r="I59" s="63" t="e">
        <f t="shared" si="21"/>
        <v>#VALUE!</v>
      </c>
      <c r="J59" s="59"/>
      <c r="K59" s="78" t="str">
        <f>IF(input!$J$3&lt;&gt;0,+K25/input!$J$3,"")</f>
        <v/>
      </c>
      <c r="L59" s="63" t="e">
        <f t="shared" si="22"/>
        <v>#VALUE!</v>
      </c>
    </row>
    <row r="60" spans="1:12" x14ac:dyDescent="0.25">
      <c r="A60" s="58"/>
      <c r="B60" s="66"/>
      <c r="C60" s="61"/>
      <c r="D60" s="58"/>
      <c r="E60" s="66"/>
      <c r="F60" s="61"/>
      <c r="G60" s="58"/>
      <c r="H60" s="66"/>
      <c r="I60" s="61"/>
      <c r="J60" s="59"/>
      <c r="K60" s="66"/>
      <c r="L60" s="61"/>
    </row>
    <row r="61" spans="1:12" ht="30" x14ac:dyDescent="0.25">
      <c r="A61" s="36" t="str">
        <f t="shared" ref="A61" si="26">+A27</f>
        <v>capitale investito dall' imprenditore</v>
      </c>
      <c r="B61" s="78" t="str">
        <f>IF(input!$J$3&lt;&gt;0,+B27/input!$J$3,"")</f>
        <v/>
      </c>
      <c r="C61" s="61" t="e">
        <f t="shared" si="19"/>
        <v>#VALUE!</v>
      </c>
      <c r="D61" s="36"/>
      <c r="E61" s="78" t="str">
        <f>IF(input!$J$3&lt;&gt;0,+E27/input!$J$3,"")</f>
        <v/>
      </c>
      <c r="F61" s="61" t="e">
        <f t="shared" si="20"/>
        <v>#VALUE!</v>
      </c>
      <c r="G61" s="58"/>
      <c r="H61" s="78" t="str">
        <f>IF(input!$J$3&lt;&gt;0,+H27/input!$J$3,"")</f>
        <v/>
      </c>
      <c r="I61" s="61" t="e">
        <f t="shared" si="21"/>
        <v>#VALUE!</v>
      </c>
      <c r="J61" s="59"/>
      <c r="K61" s="78" t="str">
        <f>IF(input!$J$3&lt;&gt;0,+K27/input!$J$3,"")</f>
        <v/>
      </c>
      <c r="L61" s="61" t="e">
        <f t="shared" si="22"/>
        <v>#VALUE!</v>
      </c>
    </row>
    <row r="62" spans="1:12" x14ac:dyDescent="0.25">
      <c r="A62" s="36" t="str">
        <f t="shared" ref="A62" si="27">+A28</f>
        <v>capitale di terzi</v>
      </c>
      <c r="B62" s="78" t="str">
        <f>IF(input!$J$3&lt;&gt;0,+B28/input!$J$3,"")</f>
        <v/>
      </c>
      <c r="C62" s="61" t="e">
        <f t="shared" si="19"/>
        <v>#VALUE!</v>
      </c>
      <c r="D62" s="36"/>
      <c r="E62" s="78" t="str">
        <f>IF(input!$J$3&lt;&gt;0,+E28/input!$J$3,"")</f>
        <v/>
      </c>
      <c r="F62" s="61" t="e">
        <f t="shared" si="20"/>
        <v>#VALUE!</v>
      </c>
      <c r="G62" s="58"/>
      <c r="H62" s="78" t="str">
        <f>IF(input!$J$3&lt;&gt;0,+H28/input!$J$3,"")</f>
        <v/>
      </c>
      <c r="I62" s="61" t="e">
        <f t="shared" si="21"/>
        <v>#VALUE!</v>
      </c>
      <c r="J62" s="59"/>
      <c r="K62" s="78" t="str">
        <f>IF(input!$J$3&lt;&gt;0,+K28/input!$J$3,"")</f>
        <v/>
      </c>
      <c r="L62" s="61" t="e">
        <f t="shared" si="22"/>
        <v>#VALUE!</v>
      </c>
    </row>
    <row r="63" spans="1:12" x14ac:dyDescent="0.25">
      <c r="A63" s="60" t="str">
        <f t="shared" ref="A63" si="28">+A29</f>
        <v>progressivo risultati d'esercizio</v>
      </c>
      <c r="B63" s="79" t="str">
        <f>IF(input!$J$3&lt;&gt;0,+B29/input!$J$3,"")</f>
        <v/>
      </c>
      <c r="C63" s="61" t="e">
        <f t="shared" si="19"/>
        <v>#VALUE!</v>
      </c>
      <c r="D63" s="60"/>
      <c r="E63" s="79" t="str">
        <f>IF(input!$J$3&lt;&gt;0,+E29/input!$J$3,"")</f>
        <v/>
      </c>
      <c r="F63" s="61" t="e">
        <f t="shared" si="20"/>
        <v>#VALUE!</v>
      </c>
      <c r="G63" s="58"/>
      <c r="H63" s="79" t="str">
        <f>IF(input!$J$3&lt;&gt;0,+H29/input!$J$3,"")</f>
        <v/>
      </c>
      <c r="I63" s="61" t="e">
        <f t="shared" si="21"/>
        <v>#VALUE!</v>
      </c>
      <c r="J63" s="59"/>
      <c r="K63" s="79" t="str">
        <f>IF(input!$J$3&lt;&gt;0,+K29/input!$J$3,"")</f>
        <v/>
      </c>
      <c r="L63" s="61" t="e">
        <f t="shared" si="22"/>
        <v>#VALUE!</v>
      </c>
    </row>
    <row r="64" spans="1:12" x14ac:dyDescent="0.25">
      <c r="A64" s="62" t="str">
        <f t="shared" ref="A64" si="29">+A30</f>
        <v>CAPITALE PROPRIO</v>
      </c>
      <c r="B64" s="78" t="str">
        <f>IF(input!$J$3&lt;&gt;0,+B30/input!$J$3,"")</f>
        <v/>
      </c>
      <c r="C64" s="63" t="e">
        <f t="shared" si="19"/>
        <v>#VALUE!</v>
      </c>
      <c r="D64" s="62"/>
      <c r="E64" s="78" t="str">
        <f>IF(input!$J$3&lt;&gt;0,+E30/input!$J$3,"")</f>
        <v/>
      </c>
      <c r="F64" s="63" t="e">
        <f t="shared" si="20"/>
        <v>#VALUE!</v>
      </c>
      <c r="G64" s="64"/>
      <c r="H64" s="78" t="str">
        <f>IF(input!$J$3&lt;&gt;0,+H30/input!$J$3,"")</f>
        <v/>
      </c>
      <c r="I64" s="63" t="e">
        <f t="shared" si="21"/>
        <v>#VALUE!</v>
      </c>
      <c r="J64" s="59"/>
      <c r="K64" s="78" t="str">
        <f>IF(input!$J$3&lt;&gt;0,+K30/input!$J$3,"")</f>
        <v/>
      </c>
      <c r="L64" s="63" t="e">
        <f t="shared" si="22"/>
        <v>#VALUE!</v>
      </c>
    </row>
    <row r="65" spans="1:12" ht="15" customHeight="1" x14ac:dyDescent="0.25">
      <c r="A65" s="58"/>
      <c r="B65" s="84"/>
      <c r="C65" s="61"/>
      <c r="D65" s="58"/>
      <c r="E65" s="84"/>
      <c r="F65" s="61"/>
      <c r="G65" s="58"/>
      <c r="H65" s="84"/>
      <c r="I65" s="61"/>
      <c r="J65" s="59"/>
      <c r="K65" s="84"/>
      <c r="L65" s="61"/>
    </row>
    <row r="66" spans="1:12" x14ac:dyDescent="0.25">
      <c r="A66" s="49" t="s">
        <v>155</v>
      </c>
      <c r="B66" s="79"/>
      <c r="C66" s="61" t="e">
        <f t="shared" si="19"/>
        <v>#VALUE!</v>
      </c>
      <c r="E66" s="79"/>
      <c r="F66" s="61" t="e">
        <f t="shared" si="20"/>
        <v>#VALUE!</v>
      </c>
      <c r="H66" s="79"/>
      <c r="I66" s="61" t="e">
        <f t="shared" si="21"/>
        <v>#VALUE!</v>
      </c>
      <c r="K66" s="79"/>
      <c r="L66" s="61" t="e">
        <f t="shared" si="22"/>
        <v>#VALUE!</v>
      </c>
    </row>
    <row r="67" spans="1:12" x14ac:dyDescent="0.25">
      <c r="A67" s="62" t="s">
        <v>117</v>
      </c>
      <c r="B67" s="78" t="str">
        <f>IF(input!$J$3&lt;&gt;0,+B33/input!$J$3,"")</f>
        <v/>
      </c>
      <c r="C67" s="63" t="e">
        <f t="shared" si="19"/>
        <v>#VALUE!</v>
      </c>
      <c r="E67" s="78" t="str">
        <f>IF(input!$J$3&lt;&gt;0,+E33/input!$J$3,"")</f>
        <v/>
      </c>
      <c r="F67" s="63" t="e">
        <f t="shared" si="20"/>
        <v>#VALUE!</v>
      </c>
      <c r="H67" s="78" t="str">
        <f>IF(input!$J$3&lt;&gt;0,+H33/input!$J$3,"")</f>
        <v/>
      </c>
      <c r="I67" s="63" t="e">
        <f t="shared" si="21"/>
        <v>#VALUE!</v>
      </c>
      <c r="K67" s="78" t="str">
        <f>IF(input!$J$3&lt;&gt;0,+K33/input!$J$3,"")</f>
        <v/>
      </c>
      <c r="L67" s="63" t="e">
        <f t="shared" si="22"/>
        <v>#VALUE!</v>
      </c>
    </row>
    <row r="68" spans="1:1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6" spans="8:9" x14ac:dyDescent="0.25">
      <c r="H86" s="78"/>
      <c r="I86" s="78"/>
    </row>
  </sheetData>
  <sheetProtection password="C6E8" sheet="1" objects="1" scenarios="1"/>
  <mergeCells count="13">
    <mergeCell ref="K40:L40"/>
    <mergeCell ref="A38:B38"/>
    <mergeCell ref="E38:F38"/>
    <mergeCell ref="B40:C40"/>
    <mergeCell ref="E40:F40"/>
    <mergeCell ref="H40:I40"/>
    <mergeCell ref="E5:F5"/>
    <mergeCell ref="K5:L5"/>
    <mergeCell ref="H5:I5"/>
    <mergeCell ref="B5:C5"/>
    <mergeCell ref="A1:C1"/>
    <mergeCell ref="E3:F3"/>
    <mergeCell ref="A3:B3"/>
  </mergeCells>
  <pageMargins left="0.70866141732283472" right="0.70866141732283472" top="0.34" bottom="0.2800000000000000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11" sqref="F11"/>
    </sheetView>
  </sheetViews>
  <sheetFormatPr defaultRowHeight="15" x14ac:dyDescent="0.25"/>
  <cols>
    <col min="1" max="1" width="54.140625" style="17" bestFit="1" customWidth="1"/>
    <col min="2" max="2" width="15.7109375" style="17" customWidth="1"/>
    <col min="3" max="3" width="3.7109375" style="17" customWidth="1"/>
    <col min="4" max="4" width="15.7109375" style="17" customWidth="1"/>
    <col min="5" max="5" width="3.7109375" style="17" customWidth="1"/>
    <col min="6" max="6" width="15.7109375" style="17" customWidth="1"/>
    <col min="7" max="8" width="9.140625" style="17"/>
    <col min="9" max="9" width="15.7109375" style="17" customWidth="1"/>
    <col min="10" max="10" width="3.7109375" style="17" customWidth="1"/>
    <col min="11" max="11" width="15.7109375" style="17" customWidth="1"/>
    <col min="12" max="12" width="3.7109375" style="17" customWidth="1"/>
    <col min="13" max="13" width="15.7109375" style="17" customWidth="1"/>
    <col min="14" max="16384" width="9.140625" style="17"/>
  </cols>
  <sheetData>
    <row r="1" spans="1:13" s="16" customFormat="1" ht="24.95" customHeight="1" x14ac:dyDescent="0.2">
      <c r="A1" s="70">
        <f>+input!$D$1</f>
        <v>0</v>
      </c>
      <c r="B1" s="207" t="s">
        <v>78</v>
      </c>
      <c r="C1" s="207"/>
      <c r="D1" s="207"/>
      <c r="E1" s="207"/>
      <c r="F1" s="207"/>
      <c r="I1" s="207" t="s">
        <v>148</v>
      </c>
      <c r="J1" s="207"/>
      <c r="K1" s="207"/>
      <c r="L1" s="207"/>
      <c r="M1" s="207"/>
    </row>
    <row r="2" spans="1:13" x14ac:dyDescent="0.25">
      <c r="A2" s="25"/>
      <c r="B2" s="25"/>
      <c r="C2" s="25"/>
      <c r="D2" s="25"/>
      <c r="E2" s="25"/>
      <c r="F2" s="25"/>
    </row>
    <row r="3" spans="1:13" x14ac:dyDescent="0.25">
      <c r="A3" s="35" t="s">
        <v>128</v>
      </c>
      <c r="B3" s="20" t="s">
        <v>101</v>
      </c>
      <c r="C3" s="18"/>
      <c r="D3" s="20" t="s">
        <v>103</v>
      </c>
      <c r="F3" s="20" t="s">
        <v>102</v>
      </c>
      <c r="G3" s="26"/>
      <c r="H3" s="26"/>
      <c r="I3" s="53" t="s">
        <v>101</v>
      </c>
      <c r="J3" s="18"/>
      <c r="K3" s="53" t="s">
        <v>103</v>
      </c>
      <c r="M3" s="53" t="s">
        <v>102</v>
      </c>
    </row>
    <row r="4" spans="1:13" s="24" customFormat="1" x14ac:dyDescent="0.25">
      <c r="A4" s="30"/>
      <c r="B4" s="31"/>
      <c r="C4" s="32"/>
      <c r="D4" s="31"/>
      <c r="F4" s="31"/>
      <c r="G4" s="33"/>
      <c r="H4" s="33"/>
      <c r="I4" s="31"/>
      <c r="J4" s="32"/>
      <c r="K4" s="31"/>
      <c r="M4" s="31"/>
    </row>
    <row r="5" spans="1:13" x14ac:dyDescent="0.25">
      <c r="A5" s="19" t="s">
        <v>131</v>
      </c>
      <c r="B5" s="21">
        <f>+'conto economico'!B21</f>
        <v>0</v>
      </c>
      <c r="C5" s="21"/>
      <c r="D5" s="21">
        <f>+'conto economico'!F21</f>
        <v>0</v>
      </c>
      <c r="F5" s="21">
        <f>+'conto economico'!J21</f>
        <v>0</v>
      </c>
      <c r="G5" s="25"/>
      <c r="H5" s="25"/>
      <c r="I5" s="21" t="str">
        <f>IF(input!$J$3&lt;&gt;0,+B5/input!$J$3,"")</f>
        <v/>
      </c>
      <c r="J5" s="71"/>
      <c r="K5" s="21" t="str">
        <f>IF(input!$J$3&lt;&gt;0,+D5/input!$J$3,"")</f>
        <v/>
      </c>
      <c r="L5" s="72"/>
      <c r="M5" s="21" t="str">
        <f>IF(input!$J$3&lt;&gt;0,+F5/input!$J$3,"")</f>
        <v/>
      </c>
    </row>
    <row r="6" spans="1:13" x14ac:dyDescent="0.25">
      <c r="A6" s="19" t="s">
        <v>132</v>
      </c>
      <c r="B6" s="22">
        <f>+'conto economico'!B16</f>
        <v>0</v>
      </c>
      <c r="C6" s="22"/>
      <c r="D6" s="22">
        <f>+'conto economico'!F16</f>
        <v>0</v>
      </c>
      <c r="F6" s="22">
        <f>+'conto economico'!J16</f>
        <v>0</v>
      </c>
      <c r="G6" s="25"/>
      <c r="H6" s="25"/>
      <c r="I6" s="22" t="str">
        <f>IF(input!$J$3&lt;&gt;0,+B6/input!$J$3,"")</f>
        <v/>
      </c>
      <c r="J6" s="73"/>
      <c r="K6" s="22" t="str">
        <f>IF(input!$J$3&lt;&gt;0,+D6/input!$J$3,"")</f>
        <v/>
      </c>
      <c r="L6" s="72"/>
      <c r="M6" s="22" t="str">
        <f>IF(input!$J$3&lt;&gt;0,+F6/input!$J$3,"")</f>
        <v/>
      </c>
    </row>
    <row r="7" spans="1:13" x14ac:dyDescent="0.25">
      <c r="A7" s="27" t="s">
        <v>129</v>
      </c>
      <c r="B7" s="23" t="e">
        <f>+'stato patrimoniale'!B10-'stato patrimoniale'!E10+'stato patrimoniale'!E22-'stato patrimoniale'!B22</f>
        <v>#DIV/0!</v>
      </c>
      <c r="C7" s="21"/>
      <c r="D7" s="23" t="e">
        <f>+'stato patrimoniale'!E10-'stato patrimoniale'!H10+'stato patrimoniale'!H22-'stato patrimoniale'!E22</f>
        <v>#DIV/0!</v>
      </c>
      <c r="E7" s="24"/>
      <c r="F7" s="23">
        <f>+'stato patrimoniale'!H10-'stato patrimoniale'!K10+'stato patrimoniale'!K22-'stato patrimoniale'!H22</f>
        <v>0</v>
      </c>
      <c r="G7" s="25"/>
      <c r="H7" s="25"/>
      <c r="I7" s="23" t="str">
        <f>IF(input!$J$3&lt;&gt;0,+B7/input!$J$3,"")</f>
        <v/>
      </c>
      <c r="J7" s="71"/>
      <c r="K7" s="23" t="str">
        <f>IF(input!$J$3&lt;&gt;0,+D7/input!$J$3,"")</f>
        <v/>
      </c>
      <c r="L7" s="74"/>
      <c r="M7" s="23" t="str">
        <f>IF(input!$J$3&lt;&gt;0,+F7/input!$J$3,"")</f>
        <v/>
      </c>
    </row>
    <row r="8" spans="1:13" x14ac:dyDescent="0.25">
      <c r="A8" s="28" t="s">
        <v>133</v>
      </c>
      <c r="B8" s="28" t="e">
        <f>SUM(B5:B7)</f>
        <v>#DIV/0!</v>
      </c>
      <c r="D8" s="28" t="e">
        <f>SUM(D5:D7)</f>
        <v>#DIV/0!</v>
      </c>
      <c r="F8" s="28">
        <f>SUM(F5:F7)</f>
        <v>0</v>
      </c>
      <c r="G8" s="25"/>
      <c r="H8" s="25"/>
      <c r="I8" s="28">
        <f>SUM(I5:I7)</f>
        <v>0</v>
      </c>
      <c r="J8" s="72"/>
      <c r="K8" s="28">
        <f>SUM(K5:K7)</f>
        <v>0</v>
      </c>
      <c r="L8" s="72"/>
      <c r="M8" s="28">
        <f>SUM(M5:M7)</f>
        <v>0</v>
      </c>
    </row>
    <row r="9" spans="1:13" x14ac:dyDescent="0.25">
      <c r="A9" s="25"/>
      <c r="B9" s="25"/>
      <c r="D9" s="25"/>
      <c r="F9" s="25"/>
      <c r="G9" s="25"/>
      <c r="H9" s="25"/>
      <c r="I9" s="25"/>
      <c r="J9" s="72"/>
      <c r="K9" s="25"/>
      <c r="L9" s="72"/>
      <c r="M9" s="25"/>
    </row>
    <row r="10" spans="1:13" x14ac:dyDescent="0.25">
      <c r="A10" s="27" t="s">
        <v>130</v>
      </c>
      <c r="B10" s="25">
        <f>-'stato patrimoniale'!E12+'stato patrimoniale'!B12</f>
        <v>0</v>
      </c>
      <c r="D10" s="25">
        <f>-'stato patrimoniale'!H12+'stato patrimoniale'!E12</f>
        <v>0</v>
      </c>
      <c r="F10" s="25">
        <f>-'stato patrimoniale'!K12+'stato patrimoniale'!H12</f>
        <v>0</v>
      </c>
      <c r="G10" s="25"/>
      <c r="H10" s="25"/>
      <c r="I10" s="25" t="str">
        <f>IF(input!$J$3&lt;&gt;0,+B10/input!$J$3,"")</f>
        <v/>
      </c>
      <c r="J10" s="72"/>
      <c r="K10" s="25" t="str">
        <f>IF(input!$J$3&lt;&gt;0,+D10/input!$J$3,"")</f>
        <v/>
      </c>
      <c r="L10" s="72"/>
      <c r="M10" s="25" t="str">
        <f>IF(input!$J$3&lt;&gt;0,+F10/input!$J$3,"")</f>
        <v/>
      </c>
    </row>
    <row r="11" spans="1:13" x14ac:dyDescent="0.25">
      <c r="A11" s="27" t="s">
        <v>141</v>
      </c>
      <c r="B11" s="34">
        <f>+'stato patrimoniale'!E25-'stato patrimoniale'!B25</f>
        <v>0</v>
      </c>
      <c r="D11" s="34">
        <f>+'stato patrimoniale'!H25-'stato patrimoniale'!E25</f>
        <v>0</v>
      </c>
      <c r="F11" s="34">
        <f>+'stato patrimoniale'!K25-'stato patrimoniale'!H25</f>
        <v>0</v>
      </c>
      <c r="G11" s="25"/>
      <c r="H11" s="25"/>
      <c r="I11" s="34" t="str">
        <f>IF(input!$J$3&lt;&gt;0,+B11/input!$J$3,"")</f>
        <v/>
      </c>
      <c r="J11" s="72"/>
      <c r="K11" s="34" t="str">
        <f>IF(input!$J$3&lt;&gt;0,+D11/input!$J$3,"")</f>
        <v/>
      </c>
      <c r="L11" s="72"/>
      <c r="M11" s="34" t="str">
        <f>IF(input!$J$3&lt;&gt;0,+F11/input!$J$3,"")</f>
        <v/>
      </c>
    </row>
    <row r="12" spans="1:13" x14ac:dyDescent="0.25">
      <c r="A12" s="28" t="s">
        <v>134</v>
      </c>
      <c r="B12" s="28">
        <f>SUM(B10:B11)</f>
        <v>0</v>
      </c>
      <c r="C12" s="77"/>
      <c r="D12" s="28">
        <f>SUM(D10:D11)</f>
        <v>0</v>
      </c>
      <c r="E12" s="77"/>
      <c r="F12" s="28">
        <f>SUM(F10:F11)</f>
        <v>0</v>
      </c>
      <c r="G12" s="25"/>
      <c r="H12" s="25"/>
      <c r="I12" s="28">
        <f>SUM(I9:I11)</f>
        <v>0</v>
      </c>
      <c r="J12" s="72"/>
      <c r="K12" s="28">
        <f>SUM(K9:K11)</f>
        <v>0</v>
      </c>
      <c r="L12" s="72"/>
      <c r="M12" s="28">
        <f>SUM(M9:M11)</f>
        <v>0</v>
      </c>
    </row>
    <row r="13" spans="1:13" x14ac:dyDescent="0.25">
      <c r="A13" s="27"/>
      <c r="B13" s="25"/>
      <c r="D13" s="25"/>
      <c r="F13" s="25"/>
      <c r="G13" s="25"/>
      <c r="H13" s="25"/>
      <c r="I13" s="25"/>
      <c r="J13" s="72"/>
      <c r="K13" s="25"/>
      <c r="L13" s="72"/>
      <c r="M13" s="25"/>
    </row>
    <row r="14" spans="1:13" x14ac:dyDescent="0.25">
      <c r="A14" s="120" t="s">
        <v>208</v>
      </c>
      <c r="B14" s="120" t="e">
        <f>+B8+B12</f>
        <v>#DIV/0!</v>
      </c>
      <c r="C14" s="121"/>
      <c r="D14" s="120" t="e">
        <f>+D8+D12</f>
        <v>#DIV/0!</v>
      </c>
      <c r="E14" s="121"/>
      <c r="F14" s="120">
        <f>+F8+F12</f>
        <v>0</v>
      </c>
      <c r="G14" s="25"/>
      <c r="H14" s="25"/>
      <c r="I14" s="120">
        <f>+I8+I12</f>
        <v>0</v>
      </c>
      <c r="J14" s="121"/>
      <c r="K14" s="120">
        <f>+K8+K12</f>
        <v>0</v>
      </c>
      <c r="L14" s="121"/>
      <c r="M14" s="120">
        <f>+M8+M12</f>
        <v>0</v>
      </c>
    </row>
    <row r="15" spans="1:13" x14ac:dyDescent="0.25">
      <c r="A15" s="29" t="s">
        <v>123</v>
      </c>
      <c r="B15" s="28"/>
      <c r="D15" s="28"/>
      <c r="F15" s="28"/>
      <c r="G15" s="25"/>
      <c r="H15" s="25"/>
      <c r="I15" s="75"/>
      <c r="J15" s="72"/>
      <c r="K15" s="75"/>
      <c r="L15" s="72"/>
      <c r="M15" s="75"/>
    </row>
    <row r="16" spans="1:13" x14ac:dyDescent="0.25">
      <c r="A16" s="25"/>
      <c r="B16" s="25"/>
      <c r="D16" s="25"/>
      <c r="F16" s="25"/>
      <c r="G16" s="25"/>
      <c r="H16" s="25"/>
      <c r="I16" s="76"/>
      <c r="J16" s="72"/>
      <c r="K16" s="76"/>
      <c r="L16" s="72"/>
      <c r="M16" s="76"/>
    </row>
    <row r="17" spans="1:13" s="126" customFormat="1" x14ac:dyDescent="0.25">
      <c r="A17" s="122" t="s">
        <v>209</v>
      </c>
      <c r="B17" s="122" t="e">
        <f>+B14</f>
        <v>#DIV/0!</v>
      </c>
      <c r="C17" s="123"/>
      <c r="D17" s="122" t="e">
        <f>+D14+B17</f>
        <v>#DIV/0!</v>
      </c>
      <c r="E17" s="123"/>
      <c r="F17" s="122" t="e">
        <f>+F14+D17</f>
        <v>#DIV/0!</v>
      </c>
      <c r="G17" s="124"/>
      <c r="H17" s="124"/>
      <c r="I17" s="122">
        <f>+I14</f>
        <v>0</v>
      </c>
      <c r="J17" s="125"/>
      <c r="K17" s="122">
        <f>+K14+I17</f>
        <v>0</v>
      </c>
      <c r="L17" s="125"/>
      <c r="M17" s="122">
        <f>+M14+K17</f>
        <v>0</v>
      </c>
    </row>
    <row r="24" spans="1:13" x14ac:dyDescent="0.25">
      <c r="K24" s="17">
        <f>+J24</f>
        <v>0</v>
      </c>
    </row>
  </sheetData>
  <sheetProtection password="C6E8" sheet="1" objects="1" scenarios="1"/>
  <mergeCells count="2">
    <mergeCell ref="I1:M1"/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Normal="100" workbookViewId="0">
      <selection activeCell="H15" sqref="H15"/>
    </sheetView>
  </sheetViews>
  <sheetFormatPr defaultColWidth="9" defaultRowHeight="15" customHeight="1" x14ac:dyDescent="0.25"/>
  <cols>
    <col min="1" max="1" width="44" style="101" bestFit="1" customWidth="1"/>
    <col min="2" max="13" width="12.7109375" style="112" customWidth="1"/>
    <col min="14" max="16384" width="9" style="102"/>
  </cols>
  <sheetData>
    <row r="1" spans="1:13" ht="24.95" customHeight="1" x14ac:dyDescent="0.2">
      <c r="A1" s="70">
        <f>+input!$D$1</f>
        <v>0</v>
      </c>
      <c r="B1" s="207" t="s">
        <v>78</v>
      </c>
      <c r="C1" s="207"/>
      <c r="D1" s="207"/>
      <c r="E1" s="207"/>
      <c r="F1" s="207"/>
      <c r="G1" s="16"/>
      <c r="H1" s="16"/>
      <c r="I1" s="102"/>
      <c r="J1" s="102"/>
      <c r="K1" s="102"/>
      <c r="L1" s="102"/>
      <c r="M1" s="102"/>
    </row>
    <row r="3" spans="1:13" ht="15" customHeight="1" x14ac:dyDescent="0.25">
      <c r="A3" s="103" t="s">
        <v>168</v>
      </c>
      <c r="B3" s="110" t="s">
        <v>169</v>
      </c>
      <c r="C3" s="110" t="s">
        <v>170</v>
      </c>
      <c r="D3" s="110" t="s">
        <v>171</v>
      </c>
      <c r="E3" s="110" t="s">
        <v>172</v>
      </c>
      <c r="F3" s="110" t="s">
        <v>173</v>
      </c>
      <c r="G3" s="110" t="s">
        <v>174</v>
      </c>
      <c r="H3" s="110" t="s">
        <v>175</v>
      </c>
      <c r="I3" s="110" t="s">
        <v>176</v>
      </c>
      <c r="J3" s="110" t="s">
        <v>177</v>
      </c>
      <c r="K3" s="110" t="s">
        <v>178</v>
      </c>
      <c r="L3" s="110" t="s">
        <v>179</v>
      </c>
      <c r="M3" s="110" t="s">
        <v>180</v>
      </c>
    </row>
    <row r="4" spans="1:13" s="118" customFormat="1" ht="15" customHeight="1" x14ac:dyDescent="0.25">
      <c r="A4" s="117"/>
      <c r="B4" s="119">
        <v>1</v>
      </c>
      <c r="C4" s="119">
        <v>2</v>
      </c>
      <c r="D4" s="119">
        <v>3</v>
      </c>
      <c r="E4" s="119">
        <v>4</v>
      </c>
      <c r="F4" s="119">
        <v>5</v>
      </c>
      <c r="G4" s="119">
        <v>6</v>
      </c>
      <c r="H4" s="119">
        <v>7</v>
      </c>
      <c r="I4" s="119">
        <v>8</v>
      </c>
      <c r="J4" s="119">
        <v>9</v>
      </c>
      <c r="K4" s="119">
        <v>10</v>
      </c>
      <c r="L4" s="119">
        <v>11</v>
      </c>
      <c r="M4" s="119">
        <v>12</v>
      </c>
    </row>
    <row r="5" spans="1:13" ht="15" customHeight="1" x14ac:dyDescent="0.25">
      <c r="A5" s="109" t="s">
        <v>204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 customHeight="1" x14ac:dyDescent="0.25">
      <c r="A6" s="103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101" customFormat="1" ht="15" customHeight="1" x14ac:dyDescent="0.25">
      <c r="A7" s="104" t="s">
        <v>181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s="101" customFormat="1" ht="15" customHeight="1" x14ac:dyDescent="0.25">
      <c r="A8" s="105" t="s">
        <v>182</v>
      </c>
      <c r="B8" s="113"/>
      <c r="C8" s="113">
        <f t="shared" ref="C8:M8" si="0">+B36</f>
        <v>0</v>
      </c>
      <c r="D8" s="113">
        <f t="shared" si="0"/>
        <v>0</v>
      </c>
      <c r="E8" s="113">
        <f t="shared" si="0"/>
        <v>0</v>
      </c>
      <c r="F8" s="113">
        <f t="shared" si="0"/>
        <v>0</v>
      </c>
      <c r="G8" s="113">
        <f t="shared" si="0"/>
        <v>0</v>
      </c>
      <c r="H8" s="113">
        <f t="shared" si="0"/>
        <v>0</v>
      </c>
      <c r="I8" s="113">
        <f t="shared" si="0"/>
        <v>0</v>
      </c>
      <c r="J8" s="113">
        <f t="shared" si="0"/>
        <v>0</v>
      </c>
      <c r="K8" s="113">
        <f t="shared" si="0"/>
        <v>0</v>
      </c>
      <c r="L8" s="113">
        <f t="shared" si="0"/>
        <v>0</v>
      </c>
      <c r="M8" s="113">
        <f t="shared" si="0"/>
        <v>0</v>
      </c>
    </row>
    <row r="9" spans="1:13" s="101" customFormat="1" ht="15" customHeight="1" x14ac:dyDescent="0.25">
      <c r="A9" s="86" t="s">
        <v>121</v>
      </c>
      <c r="B9" s="115">
        <f>IF((12-input!$E$6)=A4,+input!$E$122,0)</f>
        <v>0</v>
      </c>
      <c r="C9" s="115">
        <f>IF((12-input!$E$6)=B4,+input!$E$122,0)</f>
        <v>0</v>
      </c>
      <c r="D9" s="115">
        <f>IF((12-input!$E$6)=C4,+input!$E$122,0)</f>
        <v>0</v>
      </c>
      <c r="E9" s="115">
        <f>IF((12-input!$E$6)=D4,+input!$E$122,0)</f>
        <v>0</v>
      </c>
      <c r="F9" s="115">
        <f>IF((12-input!$E$6)=E4,+input!$E$122,0)</f>
        <v>0</v>
      </c>
      <c r="G9" s="115">
        <f>IF((12-input!$E$6)=F4,+input!$E$122,0)</f>
        <v>0</v>
      </c>
      <c r="H9" s="115">
        <f>IF((12-input!$E$6)=G4,+input!$E$122,0)</f>
        <v>0</v>
      </c>
      <c r="I9" s="115">
        <f>IF((12-input!$E$6)=H4,+input!$E$122,0)</f>
        <v>0</v>
      </c>
      <c r="J9" s="115">
        <f>IF((12-input!$E$6)=I4,+input!$E$122,0)</f>
        <v>0</v>
      </c>
      <c r="K9" s="115">
        <f>IF((12-input!$E$6)=J4,+input!$E$122,0)</f>
        <v>0</v>
      </c>
      <c r="L9" s="115">
        <f>IF((12-input!$E$6)=K4,+input!$E$122,0)</f>
        <v>0</v>
      </c>
      <c r="M9" s="115">
        <f>IF((12-input!$E$6)=L4,+input!$E$122,0)</f>
        <v>0</v>
      </c>
    </row>
    <row r="10" spans="1:13" s="101" customFormat="1" ht="15" customHeight="1" x14ac:dyDescent="0.25">
      <c r="A10" s="101" t="s">
        <v>201</v>
      </c>
      <c r="B10" s="111">
        <f>+input!E125</f>
        <v>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s="101" customFormat="1" ht="15" customHeight="1" x14ac:dyDescent="0.25">
      <c r="A11" s="101" t="s">
        <v>199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s="101" customFormat="1" ht="15" customHeight="1" x14ac:dyDescent="0.25">
      <c r="A12" s="101" t="s">
        <v>183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s="101" customFormat="1" ht="15" customHeight="1" x14ac:dyDescent="0.25">
      <c r="A13" s="101" t="s">
        <v>200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s="101" customFormat="1" ht="15" customHeight="1" x14ac:dyDescent="0.25">
      <c r="A14" s="106" t="s">
        <v>184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s="101" customFormat="1" ht="15" customHeight="1" x14ac:dyDescent="0.25">
      <c r="A15" s="106" t="s">
        <v>184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s="101" customFormat="1" ht="15" customHeight="1" x14ac:dyDescent="0.25">
      <c r="A16" s="106" t="s">
        <v>184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15" customHeight="1" x14ac:dyDescent="0.25">
      <c r="A17" s="107" t="s">
        <v>1</v>
      </c>
      <c r="B17" s="128">
        <f t="shared" ref="B17:M17" si="1">SUM(B7:B16)</f>
        <v>0</v>
      </c>
      <c r="C17" s="128">
        <f t="shared" si="1"/>
        <v>0</v>
      </c>
      <c r="D17" s="128">
        <f t="shared" si="1"/>
        <v>0</v>
      </c>
      <c r="E17" s="128">
        <f t="shared" si="1"/>
        <v>0</v>
      </c>
      <c r="F17" s="128">
        <f t="shared" si="1"/>
        <v>0</v>
      </c>
      <c r="G17" s="128">
        <f t="shared" si="1"/>
        <v>0</v>
      </c>
      <c r="H17" s="128">
        <f t="shared" si="1"/>
        <v>0</v>
      </c>
      <c r="I17" s="128">
        <f t="shared" si="1"/>
        <v>0</v>
      </c>
      <c r="J17" s="128">
        <f t="shared" si="1"/>
        <v>0</v>
      </c>
      <c r="K17" s="128">
        <f t="shared" si="1"/>
        <v>0</v>
      </c>
      <c r="L17" s="128">
        <f t="shared" si="1"/>
        <v>0</v>
      </c>
      <c r="M17" s="128">
        <f t="shared" si="1"/>
        <v>0</v>
      </c>
    </row>
    <row r="18" spans="1:13" s="101" customFormat="1" ht="15" customHeight="1" x14ac:dyDescent="0.25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s="101" customFormat="1" ht="15" customHeight="1" x14ac:dyDescent="0.25">
      <c r="A19" s="104" t="s">
        <v>185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s="101" customFormat="1" ht="15" customHeight="1" x14ac:dyDescent="0.25">
      <c r="A20" s="101" t="s">
        <v>202</v>
      </c>
      <c r="B20" s="115">
        <f>+IF((12-input!$E$6)=A4,SUMIF(input!$G$14:$G$34,"=2",input!$D$14:$D$34)+SUMIF(input!$G$40:$G$44,"=2",input!$D$40:$D$44),0)</f>
        <v>0</v>
      </c>
      <c r="C20" s="115">
        <f>+IF((12-input!$E$6)=B4,SUMIF(input!$G$14:$G$34,"=2",input!$D$14:$D$34)+SUMIF(input!$G$40:$G$44,"=2",input!$D$40:$D$44),0)</f>
        <v>0</v>
      </c>
      <c r="D20" s="115">
        <f>+IF((12-input!$E$6)=C4,SUMIF(input!$G$14:$G$34,"=2",input!$D$14:$D$34)+SUMIF(input!$G$40:$G$44,"=2",input!$D$40:$D$44),0)</f>
        <v>0</v>
      </c>
      <c r="E20" s="115">
        <f>+IF((12-input!$E$6)=D4,SUMIF(input!$G$14:$G$34,"=2",input!$D$14:$D$34)+SUMIF(input!$G$40:$G$44,"=2",input!$D$40:$D$44),0)</f>
        <v>0</v>
      </c>
      <c r="F20" s="115">
        <f>+IF((12-input!$E$6)=E4,SUMIF(input!$G$14:$G$34,"=2",input!$D$14:$D$34)+SUMIF(input!$G$40:$G$44,"=2",input!$D$40:$D$44),0)</f>
        <v>0</v>
      </c>
      <c r="G20" s="115">
        <f>+IF((12-input!$E$6)=F4,SUMIF(input!$G$14:$G$34,"=2",input!$D$14:$D$34)+SUMIF(input!$G$40:$G$44,"=2",input!$D$40:$D$44),0)</f>
        <v>0</v>
      </c>
      <c r="H20" s="115">
        <f>+IF((12-input!$E$6)=G4,SUMIF(input!$G$14:$G$34,"=2",input!$D$14:$D$34)+SUMIF(input!$G$40:$G$44,"=2",input!$D$40:$D$44),0)</f>
        <v>0</v>
      </c>
      <c r="I20" s="115">
        <f>+IF((12-input!$E$6)=H4,SUMIF(input!$G$14:$G$34,"=2",input!$D$14:$D$34)+SUMIF(input!$G$40:$G$44,"=2",input!$D$40:$D$44),0)</f>
        <v>0</v>
      </c>
      <c r="J20" s="115">
        <f>+IF((12-input!$E$6)=I4,SUMIF(input!$G$14:$G$34,"=2",input!$D$14:$D$34)+SUMIF(input!$G$40:$G$44,"=2",input!$D$40:$D$44),0)</f>
        <v>0</v>
      </c>
      <c r="K20" s="115">
        <f>+IF((12-input!$E$6)=J4,SUMIF(input!$G$14:$G$34,"=2",input!$D$14:$D$34)+SUMIF(input!$G$40:$G$44,"=2",input!$D$40:$D$44),0)</f>
        <v>0</v>
      </c>
      <c r="L20" s="115">
        <f>+IF((12-input!$E$6)=K4,SUMIF(input!$G$14:$G$34,"=2",input!$D$14:$D$34)+SUMIF(input!$G$40:$G$44,"=2",input!$D$40:$D$44),0)</f>
        <v>0</v>
      </c>
      <c r="M20" s="115">
        <f>+IF((12-input!$E$6)=L4,SUMIF(input!$G$14:$G$34,"=2",input!$D$14:$D$34)+SUMIF(input!$G$40:$G$44,"=2",input!$D$40:$D$44),0)</f>
        <v>0</v>
      </c>
    </row>
    <row r="21" spans="1:13" s="101" customFormat="1" ht="15" customHeight="1" x14ac:dyDescent="0.25">
      <c r="A21" s="101" t="s">
        <v>203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s="101" customFormat="1" ht="15" customHeight="1" x14ac:dyDescent="0.25">
      <c r="A22" s="101" t="s">
        <v>93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s="101" customFormat="1" ht="15" customHeight="1" x14ac:dyDescent="0.25">
      <c r="A23" s="101" t="s">
        <v>186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s="101" customFormat="1" ht="15" customHeight="1" x14ac:dyDescent="0.25">
      <c r="A24" s="101" t="s">
        <v>187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3" s="101" customFormat="1" ht="15" customHeight="1" x14ac:dyDescent="0.25">
      <c r="A25" s="101" t="s">
        <v>188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3" s="101" customFormat="1" ht="15" customHeight="1" x14ac:dyDescent="0.25">
      <c r="A26" s="101" t="s">
        <v>189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s="101" customFormat="1" ht="15" customHeight="1" x14ac:dyDescent="0.25">
      <c r="A27" s="101" t="s">
        <v>205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1:13" s="101" customFormat="1" ht="15" customHeight="1" x14ac:dyDescent="0.25">
      <c r="A28" s="106" t="s">
        <v>184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 s="101" customFormat="1" ht="15" customHeight="1" x14ac:dyDescent="0.25">
      <c r="A29" s="106" t="s">
        <v>184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3" s="101" customFormat="1" ht="15" customHeight="1" x14ac:dyDescent="0.25">
      <c r="A30" s="106" t="s">
        <v>184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3" s="101" customFormat="1" ht="15" customHeight="1" x14ac:dyDescent="0.25">
      <c r="A31" s="106" t="s">
        <v>184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s="101" customFormat="1" ht="15" customHeight="1" x14ac:dyDescent="0.25">
      <c r="A32" s="106" t="s">
        <v>184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3" s="101" customFormat="1" ht="15" customHeight="1" x14ac:dyDescent="0.25">
      <c r="A33" s="106" t="s">
        <v>184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1:13" ht="15" customHeight="1" x14ac:dyDescent="0.25">
      <c r="A34" s="107" t="s">
        <v>1</v>
      </c>
      <c r="B34" s="128">
        <f t="shared" ref="B34:M34" si="2">SUM(B20:B33)</f>
        <v>0</v>
      </c>
      <c r="C34" s="128">
        <f t="shared" si="2"/>
        <v>0</v>
      </c>
      <c r="D34" s="128">
        <f t="shared" si="2"/>
        <v>0</v>
      </c>
      <c r="E34" s="128">
        <f t="shared" si="2"/>
        <v>0</v>
      </c>
      <c r="F34" s="128">
        <f t="shared" si="2"/>
        <v>0</v>
      </c>
      <c r="G34" s="128">
        <f t="shared" si="2"/>
        <v>0</v>
      </c>
      <c r="H34" s="128">
        <f t="shared" si="2"/>
        <v>0</v>
      </c>
      <c r="I34" s="128">
        <f t="shared" si="2"/>
        <v>0</v>
      </c>
      <c r="J34" s="128">
        <f t="shared" si="2"/>
        <v>0</v>
      </c>
      <c r="K34" s="128">
        <f t="shared" si="2"/>
        <v>0</v>
      </c>
      <c r="L34" s="128">
        <f t="shared" si="2"/>
        <v>0</v>
      </c>
      <c r="M34" s="128">
        <f t="shared" si="2"/>
        <v>0</v>
      </c>
    </row>
    <row r="35" spans="1:13" s="101" customFormat="1" ht="15" customHeight="1" x14ac:dyDescent="0.25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1:13" s="101" customFormat="1" ht="15" customHeight="1" thickBot="1" x14ac:dyDescent="0.3">
      <c r="A36" s="108" t="s">
        <v>190</v>
      </c>
      <c r="B36" s="116">
        <f t="shared" ref="B36:M36" si="3">+B17-B34</f>
        <v>0</v>
      </c>
      <c r="C36" s="116">
        <f t="shared" si="3"/>
        <v>0</v>
      </c>
      <c r="D36" s="116">
        <f t="shared" si="3"/>
        <v>0</v>
      </c>
      <c r="E36" s="116">
        <f t="shared" si="3"/>
        <v>0</v>
      </c>
      <c r="F36" s="116">
        <f t="shared" si="3"/>
        <v>0</v>
      </c>
      <c r="G36" s="116">
        <f t="shared" si="3"/>
        <v>0</v>
      </c>
      <c r="H36" s="116">
        <f t="shared" si="3"/>
        <v>0</v>
      </c>
      <c r="I36" s="116">
        <f t="shared" si="3"/>
        <v>0</v>
      </c>
      <c r="J36" s="116">
        <f t="shared" si="3"/>
        <v>0</v>
      </c>
      <c r="K36" s="116">
        <f t="shared" si="3"/>
        <v>0</v>
      </c>
      <c r="L36" s="116">
        <f t="shared" si="3"/>
        <v>0</v>
      </c>
      <c r="M36" s="116">
        <f t="shared" si="3"/>
        <v>0</v>
      </c>
    </row>
    <row r="37" spans="1:13" s="101" customFormat="1" ht="15" customHeight="1" thickTop="1" x14ac:dyDescent="0.25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40" spans="1:13" ht="24.95" customHeight="1" x14ac:dyDescent="0.25">
      <c r="B40" s="207" t="s">
        <v>148</v>
      </c>
      <c r="C40" s="207"/>
      <c r="D40" s="207"/>
      <c r="E40" s="207"/>
      <c r="F40" s="207"/>
    </row>
    <row r="42" spans="1:13" ht="15" customHeight="1" x14ac:dyDescent="0.25">
      <c r="A42" s="109" t="s">
        <v>204</v>
      </c>
      <c r="B42" s="115" t="str">
        <f>IF(input!$J$3&lt;&gt;0,+B5/input!$J$3,"")</f>
        <v/>
      </c>
      <c r="C42" s="115" t="str">
        <f>IF(input!$J$3&lt;&gt;0,+C5/input!$J$3,"")</f>
        <v/>
      </c>
      <c r="D42" s="115" t="str">
        <f>IF(input!$J$3&lt;&gt;0,+D5/input!$J$3,"")</f>
        <v/>
      </c>
      <c r="E42" s="115" t="str">
        <f>IF(input!$J$3&lt;&gt;0,+E5/input!$J$3,"")</f>
        <v/>
      </c>
      <c r="F42" s="115" t="str">
        <f>IF(input!$J$3&lt;&gt;0,+F5/input!$J$3,"")</f>
        <v/>
      </c>
      <c r="G42" s="115" t="str">
        <f>IF(input!$J$3&lt;&gt;0,+G5/input!$J$3,"")</f>
        <v/>
      </c>
      <c r="H42" s="115" t="str">
        <f>IF(input!$J$3&lt;&gt;0,+H5/input!$J$3,"")</f>
        <v/>
      </c>
      <c r="I42" s="115" t="str">
        <f>IF(input!$J$3&lt;&gt;0,+I5/input!$J$3,"")</f>
        <v/>
      </c>
      <c r="J42" s="115" t="str">
        <f>IF(input!$J$3&lt;&gt;0,+J5/input!$J$3,"")</f>
        <v/>
      </c>
      <c r="K42" s="115" t="str">
        <f>IF(input!$J$3&lt;&gt;0,+K5/input!$J$3,"")</f>
        <v/>
      </c>
      <c r="L42" s="115" t="str">
        <f>IF(input!$J$3&lt;&gt;0,+L5/input!$J$3,"")</f>
        <v/>
      </c>
      <c r="M42" s="115" t="str">
        <f>IF(input!$J$3&lt;&gt;0,+M5/input!$J$3,"")</f>
        <v/>
      </c>
    </row>
    <row r="43" spans="1:13" ht="15" customHeight="1" x14ac:dyDescent="0.25">
      <c r="A43" s="103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</row>
    <row r="44" spans="1:13" ht="15" customHeight="1" x14ac:dyDescent="0.25">
      <c r="A44" s="104" t="s">
        <v>181</v>
      </c>
    </row>
    <row r="45" spans="1:13" ht="15" customHeight="1" x14ac:dyDescent="0.25">
      <c r="A45" s="105" t="s">
        <v>182</v>
      </c>
      <c r="B45" s="115" t="str">
        <f>IF(input!$J$3&lt;&gt;0,+B8/input!$J$3,"")</f>
        <v/>
      </c>
      <c r="C45" s="115" t="str">
        <f>IF(input!$J$3&lt;&gt;0,+C8/input!$J$3,"")</f>
        <v/>
      </c>
      <c r="D45" s="115" t="str">
        <f>IF(input!$J$3&lt;&gt;0,+D8/input!$J$3,"")</f>
        <v/>
      </c>
      <c r="E45" s="115" t="str">
        <f>IF(input!$J$3&lt;&gt;0,+E8/input!$J$3,"")</f>
        <v/>
      </c>
      <c r="F45" s="115" t="str">
        <f>IF(input!$J$3&lt;&gt;0,+F8/input!$J$3,"")</f>
        <v/>
      </c>
      <c r="G45" s="115" t="str">
        <f>IF(input!$J$3&lt;&gt;0,+G8/input!$J$3,"")</f>
        <v/>
      </c>
      <c r="H45" s="115" t="str">
        <f>IF(input!$J$3&lt;&gt;0,+H8/input!$J$3,"")</f>
        <v/>
      </c>
      <c r="I45" s="115" t="str">
        <f>IF(input!$J$3&lt;&gt;0,+I8/input!$J$3,"")</f>
        <v/>
      </c>
      <c r="J45" s="115" t="str">
        <f>IF(input!$J$3&lt;&gt;0,+J8/input!$J$3,"")</f>
        <v/>
      </c>
      <c r="K45" s="115" t="str">
        <f>IF(input!$J$3&lt;&gt;0,+K8/input!$J$3,"")</f>
        <v/>
      </c>
      <c r="L45" s="115" t="str">
        <f>IF(input!$J$3&lt;&gt;0,+L8/input!$J$3,"")</f>
        <v/>
      </c>
      <c r="M45" s="115" t="str">
        <f>IF(input!$J$3&lt;&gt;0,+M8/input!$J$3,"")</f>
        <v/>
      </c>
    </row>
    <row r="46" spans="1:13" ht="15" customHeight="1" x14ac:dyDescent="0.2">
      <c r="A46" s="86" t="s">
        <v>121</v>
      </c>
      <c r="B46" s="115" t="str">
        <f>IF(input!$J$3&lt;&gt;0,+B9/input!$J$3,"")</f>
        <v/>
      </c>
      <c r="C46" s="115" t="str">
        <f>IF(input!$J$3&lt;&gt;0,+C9/input!$J$3,"")</f>
        <v/>
      </c>
      <c r="D46" s="115" t="str">
        <f>IF(input!$J$3&lt;&gt;0,+D9/input!$J$3,"")</f>
        <v/>
      </c>
      <c r="E46" s="115" t="str">
        <f>IF(input!$J$3&lt;&gt;0,+E9/input!$J$3,"")</f>
        <v/>
      </c>
      <c r="F46" s="115" t="str">
        <f>IF(input!$J$3&lt;&gt;0,+F9/input!$J$3,"")</f>
        <v/>
      </c>
      <c r="G46" s="115" t="str">
        <f>IF(input!$J$3&lt;&gt;0,+G9/input!$J$3,"")</f>
        <v/>
      </c>
      <c r="H46" s="115" t="str">
        <f>IF(input!$J$3&lt;&gt;0,+H9/input!$J$3,"")</f>
        <v/>
      </c>
      <c r="I46" s="115" t="str">
        <f>IF(input!$J$3&lt;&gt;0,+I9/input!$J$3,"")</f>
        <v/>
      </c>
      <c r="J46" s="115" t="str">
        <f>IF(input!$J$3&lt;&gt;0,+J9/input!$J$3,"")</f>
        <v/>
      </c>
      <c r="K46" s="115" t="str">
        <f>IF(input!$J$3&lt;&gt;0,+K9/input!$J$3,"")</f>
        <v/>
      </c>
      <c r="L46" s="115" t="str">
        <f>IF(input!$J$3&lt;&gt;0,+L9/input!$J$3,"")</f>
        <v/>
      </c>
      <c r="M46" s="115" t="str">
        <f>IF(input!$J$3&lt;&gt;0,+M9/input!$J$3,"")</f>
        <v/>
      </c>
    </row>
    <row r="47" spans="1:13" ht="15" customHeight="1" x14ac:dyDescent="0.25">
      <c r="A47" s="101" t="s">
        <v>201</v>
      </c>
      <c r="B47" s="115" t="str">
        <f>IF(input!$J$3&lt;&gt;0,+B10/input!$J$3,"")</f>
        <v/>
      </c>
      <c r="C47" s="115" t="str">
        <f>IF(input!$J$3&lt;&gt;0,+C10/input!$J$3,"")</f>
        <v/>
      </c>
      <c r="D47" s="115" t="str">
        <f>IF(input!$J$3&lt;&gt;0,+D10/input!$J$3,"")</f>
        <v/>
      </c>
      <c r="E47" s="115" t="str">
        <f>IF(input!$J$3&lt;&gt;0,+E10/input!$J$3,"")</f>
        <v/>
      </c>
      <c r="F47" s="115" t="str">
        <f>IF(input!$J$3&lt;&gt;0,+F10/input!$J$3,"")</f>
        <v/>
      </c>
      <c r="G47" s="115" t="str">
        <f>IF(input!$J$3&lt;&gt;0,+G10/input!$J$3,"")</f>
        <v/>
      </c>
      <c r="H47" s="115" t="str">
        <f>IF(input!$J$3&lt;&gt;0,+H10/input!$J$3,"")</f>
        <v/>
      </c>
      <c r="I47" s="115" t="str">
        <f>IF(input!$J$3&lt;&gt;0,+I10/input!$J$3,"")</f>
        <v/>
      </c>
      <c r="J47" s="115" t="str">
        <f>IF(input!$J$3&lt;&gt;0,+J10/input!$J$3,"")</f>
        <v/>
      </c>
      <c r="K47" s="115" t="str">
        <f>IF(input!$J$3&lt;&gt;0,+K10/input!$J$3,"")</f>
        <v/>
      </c>
      <c r="L47" s="115" t="str">
        <f>IF(input!$J$3&lt;&gt;0,+L10/input!$J$3,"")</f>
        <v/>
      </c>
      <c r="M47" s="115" t="str">
        <f>IF(input!$J$3&lt;&gt;0,+M10/input!$J$3,"")</f>
        <v/>
      </c>
    </row>
    <row r="48" spans="1:13" ht="15" customHeight="1" x14ac:dyDescent="0.25">
      <c r="A48" s="101" t="s">
        <v>199</v>
      </c>
      <c r="B48" s="115" t="str">
        <f>IF(input!$J$3&lt;&gt;0,+B11/input!$J$3,"")</f>
        <v/>
      </c>
      <c r="C48" s="115" t="str">
        <f>IF(input!$J$3&lt;&gt;0,+C11/input!$J$3,"")</f>
        <v/>
      </c>
      <c r="D48" s="115" t="str">
        <f>IF(input!$J$3&lt;&gt;0,+D11/input!$J$3,"")</f>
        <v/>
      </c>
      <c r="E48" s="115" t="str">
        <f>IF(input!$J$3&lt;&gt;0,+E11/input!$J$3,"")</f>
        <v/>
      </c>
      <c r="F48" s="115" t="str">
        <f>IF(input!$J$3&lt;&gt;0,+F11/input!$J$3,"")</f>
        <v/>
      </c>
      <c r="G48" s="115" t="str">
        <f>IF(input!$J$3&lt;&gt;0,+G11/input!$J$3,"")</f>
        <v/>
      </c>
      <c r="H48" s="115" t="str">
        <f>IF(input!$J$3&lt;&gt;0,+H11/input!$J$3,"")</f>
        <v/>
      </c>
      <c r="I48" s="115" t="str">
        <f>IF(input!$J$3&lt;&gt;0,+I11/input!$J$3,"")</f>
        <v/>
      </c>
      <c r="J48" s="115" t="str">
        <f>IF(input!$J$3&lt;&gt;0,+J11/input!$J$3,"")</f>
        <v/>
      </c>
      <c r="K48" s="115" t="str">
        <f>IF(input!$J$3&lt;&gt;0,+K11/input!$J$3,"")</f>
        <v/>
      </c>
      <c r="L48" s="115" t="str">
        <f>IF(input!$J$3&lt;&gt;0,+L11/input!$J$3,"")</f>
        <v/>
      </c>
      <c r="M48" s="115" t="str">
        <f>IF(input!$J$3&lt;&gt;0,+M11/input!$J$3,"")</f>
        <v/>
      </c>
    </row>
    <row r="49" spans="1:13" ht="15" customHeight="1" x14ac:dyDescent="0.25">
      <c r="A49" s="101" t="s">
        <v>183</v>
      </c>
      <c r="B49" s="115" t="str">
        <f>IF(input!$J$3&lt;&gt;0,+B12/input!$J$3,"")</f>
        <v/>
      </c>
      <c r="C49" s="115" t="str">
        <f>IF(input!$J$3&lt;&gt;0,+C12/input!$J$3,"")</f>
        <v/>
      </c>
      <c r="D49" s="115" t="str">
        <f>IF(input!$J$3&lt;&gt;0,+D12/input!$J$3,"")</f>
        <v/>
      </c>
      <c r="E49" s="115" t="str">
        <f>IF(input!$J$3&lt;&gt;0,+E12/input!$J$3,"")</f>
        <v/>
      </c>
      <c r="F49" s="115" t="str">
        <f>IF(input!$J$3&lt;&gt;0,+F12/input!$J$3,"")</f>
        <v/>
      </c>
      <c r="G49" s="115" t="str">
        <f>IF(input!$J$3&lt;&gt;0,+G12/input!$J$3,"")</f>
        <v/>
      </c>
      <c r="H49" s="115" t="str">
        <f>IF(input!$J$3&lt;&gt;0,+H12/input!$J$3,"")</f>
        <v/>
      </c>
      <c r="I49" s="115" t="str">
        <f>IF(input!$J$3&lt;&gt;0,+I12/input!$J$3,"")</f>
        <v/>
      </c>
      <c r="J49" s="115" t="str">
        <f>IF(input!$J$3&lt;&gt;0,+J12/input!$J$3,"")</f>
        <v/>
      </c>
      <c r="K49" s="115" t="str">
        <f>IF(input!$J$3&lt;&gt;0,+K12/input!$J$3,"")</f>
        <v/>
      </c>
      <c r="L49" s="115" t="str">
        <f>IF(input!$J$3&lt;&gt;0,+L12/input!$J$3,"")</f>
        <v/>
      </c>
      <c r="M49" s="115" t="str">
        <f>IF(input!$J$3&lt;&gt;0,+M12/input!$J$3,"")</f>
        <v/>
      </c>
    </row>
    <row r="50" spans="1:13" ht="15" customHeight="1" x14ac:dyDescent="0.25">
      <c r="A50" s="101" t="s">
        <v>200</v>
      </c>
      <c r="B50" s="115" t="str">
        <f>IF(input!$J$3&lt;&gt;0,+B13/input!$J$3,"")</f>
        <v/>
      </c>
      <c r="C50" s="115" t="str">
        <f>IF(input!$J$3&lt;&gt;0,+C13/input!$J$3,"")</f>
        <v/>
      </c>
      <c r="D50" s="115" t="str">
        <f>IF(input!$J$3&lt;&gt;0,+D13/input!$J$3,"")</f>
        <v/>
      </c>
      <c r="E50" s="115" t="str">
        <f>IF(input!$J$3&lt;&gt;0,+E13/input!$J$3,"")</f>
        <v/>
      </c>
      <c r="F50" s="115" t="str">
        <f>IF(input!$J$3&lt;&gt;0,+F13/input!$J$3,"")</f>
        <v/>
      </c>
      <c r="G50" s="115" t="str">
        <f>IF(input!$J$3&lt;&gt;0,+G13/input!$J$3,"")</f>
        <v/>
      </c>
      <c r="H50" s="115" t="str">
        <f>IF(input!$J$3&lt;&gt;0,+H13/input!$J$3,"")</f>
        <v/>
      </c>
      <c r="I50" s="115" t="str">
        <f>IF(input!$J$3&lt;&gt;0,+I13/input!$J$3,"")</f>
        <v/>
      </c>
      <c r="J50" s="115" t="str">
        <f>IF(input!$J$3&lt;&gt;0,+J13/input!$J$3,"")</f>
        <v/>
      </c>
      <c r="K50" s="115" t="str">
        <f>IF(input!$J$3&lt;&gt;0,+K13/input!$J$3,"")</f>
        <v/>
      </c>
      <c r="L50" s="115" t="str">
        <f>IF(input!$J$3&lt;&gt;0,+L13/input!$J$3,"")</f>
        <v/>
      </c>
      <c r="M50" s="115" t="str">
        <f>IF(input!$J$3&lt;&gt;0,+M13/input!$J$3,"")</f>
        <v/>
      </c>
    </row>
    <row r="51" spans="1:13" ht="15" customHeight="1" x14ac:dyDescent="0.25">
      <c r="A51" s="106" t="s">
        <v>184</v>
      </c>
      <c r="B51" s="115" t="str">
        <f>IF(input!$J$3&lt;&gt;0,+B14/input!$J$3,"")</f>
        <v/>
      </c>
      <c r="C51" s="115" t="str">
        <f>IF(input!$J$3&lt;&gt;0,+C14/input!$J$3,"")</f>
        <v/>
      </c>
      <c r="D51" s="115" t="str">
        <f>IF(input!$J$3&lt;&gt;0,+D14/input!$J$3,"")</f>
        <v/>
      </c>
      <c r="E51" s="115" t="str">
        <f>IF(input!$J$3&lt;&gt;0,+E14/input!$J$3,"")</f>
        <v/>
      </c>
      <c r="F51" s="115" t="str">
        <f>IF(input!$J$3&lt;&gt;0,+F14/input!$J$3,"")</f>
        <v/>
      </c>
      <c r="G51" s="115" t="str">
        <f>IF(input!$J$3&lt;&gt;0,+G14/input!$J$3,"")</f>
        <v/>
      </c>
      <c r="H51" s="115" t="str">
        <f>IF(input!$J$3&lt;&gt;0,+H14/input!$J$3,"")</f>
        <v/>
      </c>
      <c r="I51" s="115" t="str">
        <f>IF(input!$J$3&lt;&gt;0,+I14/input!$J$3,"")</f>
        <v/>
      </c>
      <c r="J51" s="115" t="str">
        <f>IF(input!$J$3&lt;&gt;0,+J14/input!$J$3,"")</f>
        <v/>
      </c>
      <c r="K51" s="115" t="str">
        <f>IF(input!$J$3&lt;&gt;0,+K14/input!$J$3,"")</f>
        <v/>
      </c>
      <c r="L51" s="115" t="str">
        <f>IF(input!$J$3&lt;&gt;0,+L14/input!$J$3,"")</f>
        <v/>
      </c>
      <c r="M51" s="115" t="str">
        <f>IF(input!$J$3&lt;&gt;0,+M14/input!$J$3,"")</f>
        <v/>
      </c>
    </row>
    <row r="52" spans="1:13" ht="15" customHeight="1" x14ac:dyDescent="0.25">
      <c r="A52" s="106" t="s">
        <v>184</v>
      </c>
      <c r="B52" s="115" t="str">
        <f>IF(input!$J$3&lt;&gt;0,+B15/input!$J$3,"")</f>
        <v/>
      </c>
      <c r="C52" s="115" t="str">
        <f>IF(input!$J$3&lt;&gt;0,+C15/input!$J$3,"")</f>
        <v/>
      </c>
      <c r="D52" s="115" t="str">
        <f>IF(input!$J$3&lt;&gt;0,+D15/input!$J$3,"")</f>
        <v/>
      </c>
      <c r="E52" s="115" t="str">
        <f>IF(input!$J$3&lt;&gt;0,+E15/input!$J$3,"")</f>
        <v/>
      </c>
      <c r="F52" s="115" t="str">
        <f>IF(input!$J$3&lt;&gt;0,+F15/input!$J$3,"")</f>
        <v/>
      </c>
      <c r="G52" s="115" t="str">
        <f>IF(input!$J$3&lt;&gt;0,+G15/input!$J$3,"")</f>
        <v/>
      </c>
      <c r="H52" s="115" t="str">
        <f>IF(input!$J$3&lt;&gt;0,+H15/input!$J$3,"")</f>
        <v/>
      </c>
      <c r="I52" s="115" t="str">
        <f>IF(input!$J$3&lt;&gt;0,+I15/input!$J$3,"")</f>
        <v/>
      </c>
      <c r="J52" s="115" t="str">
        <f>IF(input!$J$3&lt;&gt;0,+J15/input!$J$3,"")</f>
        <v/>
      </c>
      <c r="K52" s="115" t="str">
        <f>IF(input!$J$3&lt;&gt;0,+K15/input!$J$3,"")</f>
        <v/>
      </c>
      <c r="L52" s="115" t="str">
        <f>IF(input!$J$3&lt;&gt;0,+L15/input!$J$3,"")</f>
        <v/>
      </c>
      <c r="M52" s="115" t="str">
        <f>IF(input!$J$3&lt;&gt;0,+M15/input!$J$3,"")</f>
        <v/>
      </c>
    </row>
    <row r="53" spans="1:13" ht="15" customHeight="1" x14ac:dyDescent="0.25">
      <c r="A53" s="106" t="s">
        <v>184</v>
      </c>
      <c r="B53" s="127" t="str">
        <f>IF(input!$J$3&lt;&gt;0,+B16/input!$J$3,"")</f>
        <v/>
      </c>
      <c r="C53" s="127" t="str">
        <f>IF(input!$J$3&lt;&gt;0,+C16/input!$J$3,"")</f>
        <v/>
      </c>
      <c r="D53" s="127" t="str">
        <f>IF(input!$J$3&lt;&gt;0,+D16/input!$J$3,"")</f>
        <v/>
      </c>
      <c r="E53" s="127" t="str">
        <f>IF(input!$J$3&lt;&gt;0,+E16/input!$J$3,"")</f>
        <v/>
      </c>
      <c r="F53" s="127" t="str">
        <f>IF(input!$J$3&lt;&gt;0,+F16/input!$J$3,"")</f>
        <v/>
      </c>
      <c r="G53" s="127" t="str">
        <f>IF(input!$J$3&lt;&gt;0,+G16/input!$J$3,"")</f>
        <v/>
      </c>
      <c r="H53" s="127" t="str">
        <f>IF(input!$J$3&lt;&gt;0,+H16/input!$J$3,"")</f>
        <v/>
      </c>
      <c r="I53" s="127" t="str">
        <f>IF(input!$J$3&lt;&gt;0,+I16/input!$J$3,"")</f>
        <v/>
      </c>
      <c r="J53" s="127" t="str">
        <f>IF(input!$J$3&lt;&gt;0,+J16/input!$J$3,"")</f>
        <v/>
      </c>
      <c r="K53" s="127" t="str">
        <f>IF(input!$J$3&lt;&gt;0,+K16/input!$J$3,"")</f>
        <v/>
      </c>
      <c r="L53" s="127" t="str">
        <f>IF(input!$J$3&lt;&gt;0,+L16/input!$J$3,"")</f>
        <v/>
      </c>
      <c r="M53" s="127" t="str">
        <f>IF(input!$J$3&lt;&gt;0,+M16/input!$J$3,"")</f>
        <v/>
      </c>
    </row>
    <row r="54" spans="1:13" ht="15" customHeight="1" x14ac:dyDescent="0.25">
      <c r="A54" s="107" t="s">
        <v>1</v>
      </c>
      <c r="B54" s="128">
        <f t="shared" ref="B54:M54" si="4">SUM(B44:B53)</f>
        <v>0</v>
      </c>
      <c r="C54" s="128">
        <f t="shared" si="4"/>
        <v>0</v>
      </c>
      <c r="D54" s="128">
        <f t="shared" si="4"/>
        <v>0</v>
      </c>
      <c r="E54" s="128">
        <f t="shared" si="4"/>
        <v>0</v>
      </c>
      <c r="F54" s="128">
        <f t="shared" si="4"/>
        <v>0</v>
      </c>
      <c r="G54" s="128">
        <f t="shared" si="4"/>
        <v>0</v>
      </c>
      <c r="H54" s="128">
        <f t="shared" si="4"/>
        <v>0</v>
      </c>
      <c r="I54" s="128">
        <f t="shared" si="4"/>
        <v>0</v>
      </c>
      <c r="J54" s="128">
        <f t="shared" si="4"/>
        <v>0</v>
      </c>
      <c r="K54" s="128">
        <f t="shared" si="4"/>
        <v>0</v>
      </c>
      <c r="L54" s="128">
        <f t="shared" si="4"/>
        <v>0</v>
      </c>
      <c r="M54" s="128">
        <f t="shared" si="4"/>
        <v>0</v>
      </c>
    </row>
    <row r="56" spans="1:13" ht="15" customHeight="1" x14ac:dyDescent="0.25">
      <c r="A56" s="104" t="s">
        <v>185</v>
      </c>
    </row>
    <row r="57" spans="1:13" ht="15" customHeight="1" x14ac:dyDescent="0.25">
      <c r="A57" s="101" t="s">
        <v>202</v>
      </c>
      <c r="B57" s="115" t="str">
        <f>IF(input!$J$3&lt;&gt;0,+B20/input!$J$3,"")</f>
        <v/>
      </c>
      <c r="C57" s="115" t="str">
        <f>IF(input!$J$3&lt;&gt;0,+C20/input!$J$3,"")</f>
        <v/>
      </c>
      <c r="D57" s="115" t="str">
        <f>IF(input!$J$3&lt;&gt;0,+D20/input!$J$3,"")</f>
        <v/>
      </c>
      <c r="E57" s="115" t="str">
        <f>IF(input!$J$3&lt;&gt;0,+E20/input!$J$3,"")</f>
        <v/>
      </c>
      <c r="F57" s="115" t="str">
        <f>IF(input!$J$3&lt;&gt;0,+F20/input!$J$3,"")</f>
        <v/>
      </c>
      <c r="G57" s="115" t="str">
        <f>IF(input!$J$3&lt;&gt;0,+G20/input!$J$3,"")</f>
        <v/>
      </c>
      <c r="H57" s="115" t="str">
        <f>IF(input!$J$3&lt;&gt;0,+H20/input!$J$3,"")</f>
        <v/>
      </c>
      <c r="I57" s="115" t="str">
        <f>IF(input!$J$3&lt;&gt;0,+I20/input!$J$3,"")</f>
        <v/>
      </c>
      <c r="J57" s="115" t="str">
        <f>IF(input!$J$3&lt;&gt;0,+J20/input!$J$3,"")</f>
        <v/>
      </c>
      <c r="K57" s="115" t="str">
        <f>IF(input!$J$3&lt;&gt;0,+K20/input!$J$3,"")</f>
        <v/>
      </c>
      <c r="L57" s="115" t="str">
        <f>IF(input!$J$3&lt;&gt;0,+L20/input!$J$3,"")</f>
        <v/>
      </c>
      <c r="M57" s="115" t="str">
        <f>IF(input!$J$3&lt;&gt;0,+M20/input!$J$3,"")</f>
        <v/>
      </c>
    </row>
    <row r="58" spans="1:13" ht="15" customHeight="1" x14ac:dyDescent="0.25">
      <c r="A58" s="101" t="s">
        <v>203</v>
      </c>
      <c r="B58" s="115" t="str">
        <f>IF(input!$J$3&lt;&gt;0,+B21/input!$J$3,"")</f>
        <v/>
      </c>
      <c r="C58" s="115" t="str">
        <f>IF(input!$J$3&lt;&gt;0,+C21/input!$J$3,"")</f>
        <v/>
      </c>
      <c r="D58" s="115" t="str">
        <f>IF(input!$J$3&lt;&gt;0,+D21/input!$J$3,"")</f>
        <v/>
      </c>
      <c r="E58" s="115" t="str">
        <f>IF(input!$J$3&lt;&gt;0,+E21/input!$J$3,"")</f>
        <v/>
      </c>
      <c r="F58" s="115" t="str">
        <f>IF(input!$J$3&lt;&gt;0,+F21/input!$J$3,"")</f>
        <v/>
      </c>
      <c r="G58" s="115" t="str">
        <f>IF(input!$J$3&lt;&gt;0,+G21/input!$J$3,"")</f>
        <v/>
      </c>
      <c r="H58" s="115" t="str">
        <f>IF(input!$J$3&lt;&gt;0,+H21/input!$J$3,"")</f>
        <v/>
      </c>
      <c r="I58" s="115" t="str">
        <f>IF(input!$J$3&lt;&gt;0,+I21/input!$J$3,"")</f>
        <v/>
      </c>
      <c r="J58" s="115" t="str">
        <f>IF(input!$J$3&lt;&gt;0,+J21/input!$J$3,"")</f>
        <v/>
      </c>
      <c r="K58" s="115" t="str">
        <f>IF(input!$J$3&lt;&gt;0,+K21/input!$J$3,"")</f>
        <v/>
      </c>
      <c r="L58" s="115" t="str">
        <f>IF(input!$J$3&lt;&gt;0,+L21/input!$J$3,"")</f>
        <v/>
      </c>
      <c r="M58" s="115" t="str">
        <f>IF(input!$J$3&lt;&gt;0,+M21/input!$J$3,"")</f>
        <v/>
      </c>
    </row>
    <row r="59" spans="1:13" ht="15" customHeight="1" x14ac:dyDescent="0.25">
      <c r="A59" s="101" t="s">
        <v>93</v>
      </c>
      <c r="B59" s="115" t="str">
        <f>IF(input!$J$3&lt;&gt;0,+B22/input!$J$3,"")</f>
        <v/>
      </c>
      <c r="C59" s="115" t="str">
        <f>IF(input!$J$3&lt;&gt;0,+C22/input!$J$3,"")</f>
        <v/>
      </c>
      <c r="D59" s="115" t="str">
        <f>IF(input!$J$3&lt;&gt;0,+D22/input!$J$3,"")</f>
        <v/>
      </c>
      <c r="E59" s="115" t="str">
        <f>IF(input!$J$3&lt;&gt;0,+E22/input!$J$3,"")</f>
        <v/>
      </c>
      <c r="F59" s="115" t="str">
        <f>IF(input!$J$3&lt;&gt;0,+F22/input!$J$3,"")</f>
        <v/>
      </c>
      <c r="G59" s="115" t="str">
        <f>IF(input!$J$3&lt;&gt;0,+G22/input!$J$3,"")</f>
        <v/>
      </c>
      <c r="H59" s="115" t="str">
        <f>IF(input!$J$3&lt;&gt;0,+H22/input!$J$3,"")</f>
        <v/>
      </c>
      <c r="I59" s="115" t="str">
        <f>IF(input!$J$3&lt;&gt;0,+I22/input!$J$3,"")</f>
        <v/>
      </c>
      <c r="J59" s="115" t="str">
        <f>IF(input!$J$3&lt;&gt;0,+J22/input!$J$3,"")</f>
        <v/>
      </c>
      <c r="K59" s="115" t="str">
        <f>IF(input!$J$3&lt;&gt;0,+K22/input!$J$3,"")</f>
        <v/>
      </c>
      <c r="L59" s="115" t="str">
        <f>IF(input!$J$3&lt;&gt;0,+L22/input!$J$3,"")</f>
        <v/>
      </c>
      <c r="M59" s="115" t="str">
        <f>IF(input!$J$3&lt;&gt;0,+M22/input!$J$3,"")</f>
        <v/>
      </c>
    </row>
    <row r="60" spans="1:13" ht="15" customHeight="1" x14ac:dyDescent="0.25">
      <c r="A60" s="101" t="s">
        <v>186</v>
      </c>
      <c r="B60" s="115" t="str">
        <f>IF(input!$J$3&lt;&gt;0,+B23/input!$J$3,"")</f>
        <v/>
      </c>
      <c r="C60" s="115" t="str">
        <f>IF(input!$J$3&lt;&gt;0,+C23/input!$J$3,"")</f>
        <v/>
      </c>
      <c r="D60" s="115" t="str">
        <f>IF(input!$J$3&lt;&gt;0,+D23/input!$J$3,"")</f>
        <v/>
      </c>
      <c r="E60" s="115" t="str">
        <f>IF(input!$J$3&lt;&gt;0,+E23/input!$J$3,"")</f>
        <v/>
      </c>
      <c r="F60" s="115" t="str">
        <f>IF(input!$J$3&lt;&gt;0,+F23/input!$J$3,"")</f>
        <v/>
      </c>
      <c r="G60" s="115" t="str">
        <f>IF(input!$J$3&lt;&gt;0,+G23/input!$J$3,"")</f>
        <v/>
      </c>
      <c r="H60" s="115" t="str">
        <f>IF(input!$J$3&lt;&gt;0,+H23/input!$J$3,"")</f>
        <v/>
      </c>
      <c r="I60" s="115" t="str">
        <f>IF(input!$J$3&lt;&gt;0,+I23/input!$J$3,"")</f>
        <v/>
      </c>
      <c r="J60" s="115" t="str">
        <f>IF(input!$J$3&lt;&gt;0,+J23/input!$J$3,"")</f>
        <v/>
      </c>
      <c r="K60" s="115" t="str">
        <f>IF(input!$J$3&lt;&gt;0,+K23/input!$J$3,"")</f>
        <v/>
      </c>
      <c r="L60" s="115" t="str">
        <f>IF(input!$J$3&lt;&gt;0,+L23/input!$J$3,"")</f>
        <v/>
      </c>
      <c r="M60" s="115" t="str">
        <f>IF(input!$J$3&lt;&gt;0,+M23/input!$J$3,"")</f>
        <v/>
      </c>
    </row>
    <row r="61" spans="1:13" ht="15" customHeight="1" x14ac:dyDescent="0.25">
      <c r="A61" s="101" t="s">
        <v>187</v>
      </c>
      <c r="B61" s="115" t="str">
        <f>IF(input!$J$3&lt;&gt;0,+B24/input!$J$3,"")</f>
        <v/>
      </c>
      <c r="C61" s="115" t="str">
        <f>IF(input!$J$3&lt;&gt;0,+C24/input!$J$3,"")</f>
        <v/>
      </c>
      <c r="D61" s="115" t="str">
        <f>IF(input!$J$3&lt;&gt;0,+D24/input!$J$3,"")</f>
        <v/>
      </c>
      <c r="E61" s="115" t="str">
        <f>IF(input!$J$3&lt;&gt;0,+E24/input!$J$3,"")</f>
        <v/>
      </c>
      <c r="F61" s="115" t="str">
        <f>IF(input!$J$3&lt;&gt;0,+F24/input!$J$3,"")</f>
        <v/>
      </c>
      <c r="G61" s="115" t="str">
        <f>IF(input!$J$3&lt;&gt;0,+G24/input!$J$3,"")</f>
        <v/>
      </c>
      <c r="H61" s="115" t="str">
        <f>IF(input!$J$3&lt;&gt;0,+H24/input!$J$3,"")</f>
        <v/>
      </c>
      <c r="I61" s="115" t="str">
        <f>IF(input!$J$3&lt;&gt;0,+I24/input!$J$3,"")</f>
        <v/>
      </c>
      <c r="J61" s="115" t="str">
        <f>IF(input!$J$3&lt;&gt;0,+J24/input!$J$3,"")</f>
        <v/>
      </c>
      <c r="K61" s="115" t="str">
        <f>IF(input!$J$3&lt;&gt;0,+K24/input!$J$3,"")</f>
        <v/>
      </c>
      <c r="L61" s="115" t="str">
        <f>IF(input!$J$3&lt;&gt;0,+L24/input!$J$3,"")</f>
        <v/>
      </c>
      <c r="M61" s="115" t="str">
        <f>IF(input!$J$3&lt;&gt;0,+M24/input!$J$3,"")</f>
        <v/>
      </c>
    </row>
    <row r="62" spans="1:13" ht="15" customHeight="1" x14ac:dyDescent="0.25">
      <c r="A62" s="101" t="s">
        <v>188</v>
      </c>
      <c r="B62" s="115" t="str">
        <f>IF(input!$J$3&lt;&gt;0,+B25/input!$J$3,"")</f>
        <v/>
      </c>
      <c r="C62" s="115" t="str">
        <f>IF(input!$J$3&lt;&gt;0,+C25/input!$J$3,"")</f>
        <v/>
      </c>
      <c r="D62" s="115" t="str">
        <f>IF(input!$J$3&lt;&gt;0,+D25/input!$J$3,"")</f>
        <v/>
      </c>
      <c r="E62" s="115" t="str">
        <f>IF(input!$J$3&lt;&gt;0,+E25/input!$J$3,"")</f>
        <v/>
      </c>
      <c r="F62" s="115" t="str">
        <f>IF(input!$J$3&lt;&gt;0,+F25/input!$J$3,"")</f>
        <v/>
      </c>
      <c r="G62" s="115" t="str">
        <f>IF(input!$J$3&lt;&gt;0,+G25/input!$J$3,"")</f>
        <v/>
      </c>
      <c r="H62" s="115" t="str">
        <f>IF(input!$J$3&lt;&gt;0,+H25/input!$J$3,"")</f>
        <v/>
      </c>
      <c r="I62" s="115" t="str">
        <f>IF(input!$J$3&lt;&gt;0,+I25/input!$J$3,"")</f>
        <v/>
      </c>
      <c r="J62" s="115" t="str">
        <f>IF(input!$J$3&lt;&gt;0,+J25/input!$J$3,"")</f>
        <v/>
      </c>
      <c r="K62" s="115" t="str">
        <f>IF(input!$J$3&lt;&gt;0,+K25/input!$J$3,"")</f>
        <v/>
      </c>
      <c r="L62" s="115" t="str">
        <f>IF(input!$J$3&lt;&gt;0,+L25/input!$J$3,"")</f>
        <v/>
      </c>
      <c r="M62" s="115" t="str">
        <f>IF(input!$J$3&lt;&gt;0,+M25/input!$J$3,"")</f>
        <v/>
      </c>
    </row>
    <row r="63" spans="1:13" ht="15" customHeight="1" x14ac:dyDescent="0.25">
      <c r="A63" s="101" t="s">
        <v>189</v>
      </c>
      <c r="B63" s="115" t="str">
        <f>IF(input!$J$3&lt;&gt;0,+B26/input!$J$3,"")</f>
        <v/>
      </c>
      <c r="C63" s="115" t="str">
        <f>IF(input!$J$3&lt;&gt;0,+C26/input!$J$3,"")</f>
        <v/>
      </c>
      <c r="D63" s="115" t="str">
        <f>IF(input!$J$3&lt;&gt;0,+D26/input!$J$3,"")</f>
        <v/>
      </c>
      <c r="E63" s="115" t="str">
        <f>IF(input!$J$3&lt;&gt;0,+E26/input!$J$3,"")</f>
        <v/>
      </c>
      <c r="F63" s="115" t="str">
        <f>IF(input!$J$3&lt;&gt;0,+F26/input!$J$3,"")</f>
        <v/>
      </c>
      <c r="G63" s="115" t="str">
        <f>IF(input!$J$3&lt;&gt;0,+G26/input!$J$3,"")</f>
        <v/>
      </c>
      <c r="H63" s="115" t="str">
        <f>IF(input!$J$3&lt;&gt;0,+H26/input!$J$3,"")</f>
        <v/>
      </c>
      <c r="I63" s="115" t="str">
        <f>IF(input!$J$3&lt;&gt;0,+I26/input!$J$3,"")</f>
        <v/>
      </c>
      <c r="J63" s="115" t="str">
        <f>IF(input!$J$3&lt;&gt;0,+J26/input!$J$3,"")</f>
        <v/>
      </c>
      <c r="K63" s="115" t="str">
        <f>IF(input!$J$3&lt;&gt;0,+K26/input!$J$3,"")</f>
        <v/>
      </c>
      <c r="L63" s="115" t="str">
        <f>IF(input!$J$3&lt;&gt;0,+L26/input!$J$3,"")</f>
        <v/>
      </c>
      <c r="M63" s="115" t="str">
        <f>IF(input!$J$3&lt;&gt;0,+M26/input!$J$3,"")</f>
        <v/>
      </c>
    </row>
    <row r="64" spans="1:13" ht="15" customHeight="1" x14ac:dyDescent="0.25">
      <c r="A64" s="101" t="s">
        <v>205</v>
      </c>
      <c r="B64" s="115" t="str">
        <f>IF(input!$J$3&lt;&gt;0,+B27/input!$J$3,"")</f>
        <v/>
      </c>
      <c r="C64" s="115" t="str">
        <f>IF(input!$J$3&lt;&gt;0,+C27/input!$J$3,"")</f>
        <v/>
      </c>
      <c r="D64" s="115" t="str">
        <f>IF(input!$J$3&lt;&gt;0,+D27/input!$J$3,"")</f>
        <v/>
      </c>
      <c r="E64" s="115" t="str">
        <f>IF(input!$J$3&lt;&gt;0,+E27/input!$J$3,"")</f>
        <v/>
      </c>
      <c r="F64" s="115" t="str">
        <f>IF(input!$J$3&lt;&gt;0,+F27/input!$J$3,"")</f>
        <v/>
      </c>
      <c r="G64" s="115" t="str">
        <f>IF(input!$J$3&lt;&gt;0,+G27/input!$J$3,"")</f>
        <v/>
      </c>
      <c r="H64" s="115" t="str">
        <f>IF(input!$J$3&lt;&gt;0,+H27/input!$J$3,"")</f>
        <v/>
      </c>
      <c r="I64" s="115" t="str">
        <f>IF(input!$J$3&lt;&gt;0,+I27/input!$J$3,"")</f>
        <v/>
      </c>
      <c r="J64" s="115" t="str">
        <f>IF(input!$J$3&lt;&gt;0,+J27/input!$J$3,"")</f>
        <v/>
      </c>
      <c r="K64" s="115" t="str">
        <f>IF(input!$J$3&lt;&gt;0,+K27/input!$J$3,"")</f>
        <v/>
      </c>
      <c r="L64" s="115" t="str">
        <f>IF(input!$J$3&lt;&gt;0,+L27/input!$J$3,"")</f>
        <v/>
      </c>
      <c r="M64" s="115" t="str">
        <f>IF(input!$J$3&lt;&gt;0,+M27/input!$J$3,"")</f>
        <v/>
      </c>
    </row>
    <row r="65" spans="1:13" ht="15" customHeight="1" x14ac:dyDescent="0.25">
      <c r="A65" s="106" t="s">
        <v>184</v>
      </c>
      <c r="B65" s="115" t="str">
        <f>IF(input!$J$3&lt;&gt;0,+B28/input!$J$3,"")</f>
        <v/>
      </c>
      <c r="C65" s="115" t="str">
        <f>IF(input!$J$3&lt;&gt;0,+C28/input!$J$3,"")</f>
        <v/>
      </c>
      <c r="D65" s="115" t="str">
        <f>IF(input!$J$3&lt;&gt;0,+D28/input!$J$3,"")</f>
        <v/>
      </c>
      <c r="E65" s="115" t="str">
        <f>IF(input!$J$3&lt;&gt;0,+E28/input!$J$3,"")</f>
        <v/>
      </c>
      <c r="F65" s="115" t="str">
        <f>IF(input!$J$3&lt;&gt;0,+F28/input!$J$3,"")</f>
        <v/>
      </c>
      <c r="G65" s="115" t="str">
        <f>IF(input!$J$3&lt;&gt;0,+G28/input!$J$3,"")</f>
        <v/>
      </c>
      <c r="H65" s="115" t="str">
        <f>IF(input!$J$3&lt;&gt;0,+H28/input!$J$3,"")</f>
        <v/>
      </c>
      <c r="I65" s="115" t="str">
        <f>IF(input!$J$3&lt;&gt;0,+I28/input!$J$3,"")</f>
        <v/>
      </c>
      <c r="J65" s="115" t="str">
        <f>IF(input!$J$3&lt;&gt;0,+J28/input!$J$3,"")</f>
        <v/>
      </c>
      <c r="K65" s="115" t="str">
        <f>IF(input!$J$3&lt;&gt;0,+K28/input!$J$3,"")</f>
        <v/>
      </c>
      <c r="L65" s="115" t="str">
        <f>IF(input!$J$3&lt;&gt;0,+L28/input!$J$3,"")</f>
        <v/>
      </c>
      <c r="M65" s="115" t="str">
        <f>IF(input!$J$3&lt;&gt;0,+M28/input!$J$3,"")</f>
        <v/>
      </c>
    </row>
    <row r="66" spans="1:13" ht="15" customHeight="1" x14ac:dyDescent="0.25">
      <c r="A66" s="106" t="s">
        <v>184</v>
      </c>
      <c r="B66" s="115" t="str">
        <f>IF(input!$J$3&lt;&gt;0,+B29/input!$J$3,"")</f>
        <v/>
      </c>
      <c r="C66" s="115" t="str">
        <f>IF(input!$J$3&lt;&gt;0,+C29/input!$J$3,"")</f>
        <v/>
      </c>
      <c r="D66" s="115" t="str">
        <f>IF(input!$J$3&lt;&gt;0,+D29/input!$J$3,"")</f>
        <v/>
      </c>
      <c r="E66" s="115" t="str">
        <f>IF(input!$J$3&lt;&gt;0,+E29/input!$J$3,"")</f>
        <v/>
      </c>
      <c r="F66" s="115" t="str">
        <f>IF(input!$J$3&lt;&gt;0,+F29/input!$J$3,"")</f>
        <v/>
      </c>
      <c r="G66" s="115" t="str">
        <f>IF(input!$J$3&lt;&gt;0,+G29/input!$J$3,"")</f>
        <v/>
      </c>
      <c r="H66" s="115" t="str">
        <f>IF(input!$J$3&lt;&gt;0,+H29/input!$J$3,"")</f>
        <v/>
      </c>
      <c r="I66" s="115" t="str">
        <f>IF(input!$J$3&lt;&gt;0,+I29/input!$J$3,"")</f>
        <v/>
      </c>
      <c r="J66" s="115" t="str">
        <f>IF(input!$J$3&lt;&gt;0,+J29/input!$J$3,"")</f>
        <v/>
      </c>
      <c r="K66" s="115" t="str">
        <f>IF(input!$J$3&lt;&gt;0,+K29/input!$J$3,"")</f>
        <v/>
      </c>
      <c r="L66" s="115" t="str">
        <f>IF(input!$J$3&lt;&gt;0,+L29/input!$J$3,"")</f>
        <v/>
      </c>
      <c r="M66" s="115" t="str">
        <f>IF(input!$J$3&lt;&gt;0,+M29/input!$J$3,"")</f>
        <v/>
      </c>
    </row>
    <row r="67" spans="1:13" ht="15" customHeight="1" x14ac:dyDescent="0.25">
      <c r="A67" s="106" t="s">
        <v>184</v>
      </c>
      <c r="B67" s="115" t="str">
        <f>IF(input!$J$3&lt;&gt;0,+B30/input!$J$3,"")</f>
        <v/>
      </c>
      <c r="C67" s="115" t="str">
        <f>IF(input!$J$3&lt;&gt;0,+C30/input!$J$3,"")</f>
        <v/>
      </c>
      <c r="D67" s="115" t="str">
        <f>IF(input!$J$3&lt;&gt;0,+D30/input!$J$3,"")</f>
        <v/>
      </c>
      <c r="E67" s="115" t="str">
        <f>IF(input!$J$3&lt;&gt;0,+E30/input!$J$3,"")</f>
        <v/>
      </c>
      <c r="F67" s="115" t="str">
        <f>IF(input!$J$3&lt;&gt;0,+F30/input!$J$3,"")</f>
        <v/>
      </c>
      <c r="G67" s="115" t="str">
        <f>IF(input!$J$3&lt;&gt;0,+G30/input!$J$3,"")</f>
        <v/>
      </c>
      <c r="H67" s="115" t="str">
        <f>IF(input!$J$3&lt;&gt;0,+H30/input!$J$3,"")</f>
        <v/>
      </c>
      <c r="I67" s="115" t="str">
        <f>IF(input!$J$3&lt;&gt;0,+I30/input!$J$3,"")</f>
        <v/>
      </c>
      <c r="J67" s="115" t="str">
        <f>IF(input!$J$3&lt;&gt;0,+J30/input!$J$3,"")</f>
        <v/>
      </c>
      <c r="K67" s="115" t="str">
        <f>IF(input!$J$3&lt;&gt;0,+K30/input!$J$3,"")</f>
        <v/>
      </c>
      <c r="L67" s="115" t="str">
        <f>IF(input!$J$3&lt;&gt;0,+L30/input!$J$3,"")</f>
        <v/>
      </c>
      <c r="M67" s="115" t="str">
        <f>IF(input!$J$3&lt;&gt;0,+M30/input!$J$3,"")</f>
        <v/>
      </c>
    </row>
    <row r="68" spans="1:13" ht="15" customHeight="1" x14ac:dyDescent="0.25">
      <c r="A68" s="106" t="s">
        <v>184</v>
      </c>
      <c r="B68" s="115" t="str">
        <f>IF(input!$J$3&lt;&gt;0,+B31/input!$J$3,"")</f>
        <v/>
      </c>
      <c r="C68" s="115" t="str">
        <f>IF(input!$J$3&lt;&gt;0,+C31/input!$J$3,"")</f>
        <v/>
      </c>
      <c r="D68" s="115" t="str">
        <f>IF(input!$J$3&lt;&gt;0,+D31/input!$J$3,"")</f>
        <v/>
      </c>
      <c r="E68" s="115" t="str">
        <f>IF(input!$J$3&lt;&gt;0,+E31/input!$J$3,"")</f>
        <v/>
      </c>
      <c r="F68" s="115" t="str">
        <f>IF(input!$J$3&lt;&gt;0,+F31/input!$J$3,"")</f>
        <v/>
      </c>
      <c r="G68" s="115" t="str">
        <f>IF(input!$J$3&lt;&gt;0,+G31/input!$J$3,"")</f>
        <v/>
      </c>
      <c r="H68" s="115" t="str">
        <f>IF(input!$J$3&lt;&gt;0,+H31/input!$J$3,"")</f>
        <v/>
      </c>
      <c r="I68" s="115" t="str">
        <f>IF(input!$J$3&lt;&gt;0,+I31/input!$J$3,"")</f>
        <v/>
      </c>
      <c r="J68" s="115" t="str">
        <f>IF(input!$J$3&lt;&gt;0,+J31/input!$J$3,"")</f>
        <v/>
      </c>
      <c r="K68" s="115" t="str">
        <f>IF(input!$J$3&lt;&gt;0,+K31/input!$J$3,"")</f>
        <v/>
      </c>
      <c r="L68" s="115" t="str">
        <f>IF(input!$J$3&lt;&gt;0,+L31/input!$J$3,"")</f>
        <v/>
      </c>
      <c r="M68" s="115" t="str">
        <f>IF(input!$J$3&lt;&gt;0,+M31/input!$J$3,"")</f>
        <v/>
      </c>
    </row>
    <row r="69" spans="1:13" ht="15" customHeight="1" x14ac:dyDescent="0.25">
      <c r="A69" s="106" t="s">
        <v>184</v>
      </c>
      <c r="B69" s="115" t="str">
        <f>IF(input!$J$3&lt;&gt;0,+B32/input!$J$3,"")</f>
        <v/>
      </c>
      <c r="C69" s="115" t="str">
        <f>IF(input!$J$3&lt;&gt;0,+C32/input!$J$3,"")</f>
        <v/>
      </c>
      <c r="D69" s="115" t="str">
        <f>IF(input!$J$3&lt;&gt;0,+D32/input!$J$3,"")</f>
        <v/>
      </c>
      <c r="E69" s="115" t="str">
        <f>IF(input!$J$3&lt;&gt;0,+E32/input!$J$3,"")</f>
        <v/>
      </c>
      <c r="F69" s="115" t="str">
        <f>IF(input!$J$3&lt;&gt;0,+F32/input!$J$3,"")</f>
        <v/>
      </c>
      <c r="G69" s="115" t="str">
        <f>IF(input!$J$3&lt;&gt;0,+G32/input!$J$3,"")</f>
        <v/>
      </c>
      <c r="H69" s="115" t="str">
        <f>IF(input!$J$3&lt;&gt;0,+H32/input!$J$3,"")</f>
        <v/>
      </c>
      <c r="I69" s="115" t="str">
        <f>IF(input!$J$3&lt;&gt;0,+I32/input!$J$3,"")</f>
        <v/>
      </c>
      <c r="J69" s="115" t="str">
        <f>IF(input!$J$3&lt;&gt;0,+J32/input!$J$3,"")</f>
        <v/>
      </c>
      <c r="K69" s="115" t="str">
        <f>IF(input!$J$3&lt;&gt;0,+K32/input!$J$3,"")</f>
        <v/>
      </c>
      <c r="L69" s="115" t="str">
        <f>IF(input!$J$3&lt;&gt;0,+L32/input!$J$3,"")</f>
        <v/>
      </c>
      <c r="M69" s="115" t="str">
        <f>IF(input!$J$3&lt;&gt;0,+M32/input!$J$3,"")</f>
        <v/>
      </c>
    </row>
    <row r="70" spans="1:13" ht="15" customHeight="1" x14ac:dyDescent="0.25">
      <c r="A70" s="106" t="s">
        <v>184</v>
      </c>
      <c r="B70" s="127" t="str">
        <f>IF(input!$J$3&lt;&gt;0,+B33/input!$J$3,"")</f>
        <v/>
      </c>
      <c r="C70" s="127" t="str">
        <f>IF(input!$J$3&lt;&gt;0,+C33/input!$J$3,"")</f>
        <v/>
      </c>
      <c r="D70" s="127" t="str">
        <f>IF(input!$J$3&lt;&gt;0,+D33/input!$J$3,"")</f>
        <v/>
      </c>
      <c r="E70" s="127" t="str">
        <f>IF(input!$J$3&lt;&gt;0,+E33/input!$J$3,"")</f>
        <v/>
      </c>
      <c r="F70" s="127" t="str">
        <f>IF(input!$J$3&lt;&gt;0,+F33/input!$J$3,"")</f>
        <v/>
      </c>
      <c r="G70" s="127" t="str">
        <f>IF(input!$J$3&lt;&gt;0,+G33/input!$J$3,"")</f>
        <v/>
      </c>
      <c r="H70" s="127" t="str">
        <f>IF(input!$J$3&lt;&gt;0,+H33/input!$J$3,"")</f>
        <v/>
      </c>
      <c r="I70" s="127" t="str">
        <f>IF(input!$J$3&lt;&gt;0,+I33/input!$J$3,"")</f>
        <v/>
      </c>
      <c r="J70" s="127" t="str">
        <f>IF(input!$J$3&lt;&gt;0,+J33/input!$J$3,"")</f>
        <v/>
      </c>
      <c r="K70" s="127" t="str">
        <f>IF(input!$J$3&lt;&gt;0,+K33/input!$J$3,"")</f>
        <v/>
      </c>
      <c r="L70" s="127" t="str">
        <f>IF(input!$J$3&lt;&gt;0,+L33/input!$J$3,"")</f>
        <v/>
      </c>
      <c r="M70" s="127" t="str">
        <f>IF(input!$J$3&lt;&gt;0,+M33/input!$J$3,"")</f>
        <v/>
      </c>
    </row>
    <row r="71" spans="1:13" ht="15" customHeight="1" x14ac:dyDescent="0.25">
      <c r="A71" s="107" t="s">
        <v>1</v>
      </c>
      <c r="B71" s="128">
        <f t="shared" ref="B71:M71" si="5">SUM(B57:B70)</f>
        <v>0</v>
      </c>
      <c r="C71" s="128">
        <f t="shared" si="5"/>
        <v>0</v>
      </c>
      <c r="D71" s="128">
        <f t="shared" si="5"/>
        <v>0</v>
      </c>
      <c r="E71" s="128">
        <f t="shared" si="5"/>
        <v>0</v>
      </c>
      <c r="F71" s="128">
        <f t="shared" si="5"/>
        <v>0</v>
      </c>
      <c r="G71" s="128">
        <f t="shared" si="5"/>
        <v>0</v>
      </c>
      <c r="H71" s="128">
        <f t="shared" si="5"/>
        <v>0</v>
      </c>
      <c r="I71" s="128">
        <f t="shared" si="5"/>
        <v>0</v>
      </c>
      <c r="J71" s="128">
        <f t="shared" si="5"/>
        <v>0</v>
      </c>
      <c r="K71" s="128">
        <f t="shared" si="5"/>
        <v>0</v>
      </c>
      <c r="L71" s="128">
        <f t="shared" si="5"/>
        <v>0</v>
      </c>
      <c r="M71" s="128">
        <f t="shared" si="5"/>
        <v>0</v>
      </c>
    </row>
    <row r="73" spans="1:13" ht="15" customHeight="1" thickBot="1" x14ac:dyDescent="0.3">
      <c r="A73" s="108" t="s">
        <v>190</v>
      </c>
      <c r="B73" s="116">
        <f t="shared" ref="B73:M73" si="6">+B54-B71</f>
        <v>0</v>
      </c>
      <c r="C73" s="116">
        <f t="shared" si="6"/>
        <v>0</v>
      </c>
      <c r="D73" s="116">
        <f t="shared" si="6"/>
        <v>0</v>
      </c>
      <c r="E73" s="116">
        <f t="shared" si="6"/>
        <v>0</v>
      </c>
      <c r="F73" s="116">
        <f t="shared" si="6"/>
        <v>0</v>
      </c>
      <c r="G73" s="116">
        <f t="shared" si="6"/>
        <v>0</v>
      </c>
      <c r="H73" s="116">
        <f t="shared" si="6"/>
        <v>0</v>
      </c>
      <c r="I73" s="116">
        <f t="shared" si="6"/>
        <v>0</v>
      </c>
      <c r="J73" s="116">
        <f t="shared" si="6"/>
        <v>0</v>
      </c>
      <c r="K73" s="116">
        <f t="shared" si="6"/>
        <v>0</v>
      </c>
      <c r="L73" s="116">
        <f t="shared" si="6"/>
        <v>0</v>
      </c>
      <c r="M73" s="116">
        <f t="shared" si="6"/>
        <v>0</v>
      </c>
    </row>
    <row r="74" spans="1:13" ht="15" customHeight="1" thickTop="1" x14ac:dyDescent="0.25"/>
  </sheetData>
  <sheetProtection sheet="1" objects="1" scenarios="1"/>
  <mergeCells count="2">
    <mergeCell ref="B1:F1"/>
    <mergeCell ref="B40:F4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zoomScaleNormal="100" workbookViewId="0">
      <selection activeCell="C18" sqref="C18"/>
    </sheetView>
  </sheetViews>
  <sheetFormatPr defaultColWidth="17.85546875" defaultRowHeight="15" x14ac:dyDescent="0.25"/>
  <cols>
    <col min="1" max="1" width="3.28515625" style="39" bestFit="1" customWidth="1"/>
    <col min="2" max="2" width="15.7109375" style="39" customWidth="1"/>
    <col min="3" max="5" width="15.7109375" style="37" customWidth="1"/>
    <col min="6" max="6" width="3.7109375" style="37" customWidth="1"/>
    <col min="7" max="7" width="15.7109375" style="37" customWidth="1"/>
    <col min="8" max="8" width="15.7109375" style="38" customWidth="1"/>
    <col min="9" max="10" width="5.7109375" style="37" customWidth="1"/>
    <col min="11" max="13" width="17.85546875" style="37"/>
    <col min="14" max="14" width="3.7109375" style="37" customWidth="1"/>
    <col min="15" max="16384" width="17.85546875" style="37"/>
  </cols>
  <sheetData>
    <row r="1" spans="1:16" ht="24.95" customHeight="1" x14ac:dyDescent="0.25">
      <c r="A1" s="36"/>
      <c r="B1" s="209">
        <f>+input!$D$1</f>
        <v>0</v>
      </c>
      <c r="C1" s="209"/>
      <c r="D1" s="209"/>
      <c r="F1" s="207" t="s">
        <v>78</v>
      </c>
      <c r="G1" s="207"/>
      <c r="H1" s="207"/>
      <c r="K1" s="207" t="s">
        <v>148</v>
      </c>
      <c r="L1" s="207"/>
      <c r="M1" s="207"/>
    </row>
    <row r="3" spans="1:16" x14ac:dyDescent="0.25">
      <c r="B3" s="217" t="s">
        <v>79</v>
      </c>
      <c r="C3" s="217"/>
      <c r="D3" s="217"/>
      <c r="E3" s="217"/>
      <c r="F3" s="217"/>
      <c r="G3" s="40"/>
      <c r="H3" s="40"/>
    </row>
    <row r="5" spans="1:16" x14ac:dyDescent="0.25">
      <c r="B5" s="41" t="s">
        <v>80</v>
      </c>
      <c r="E5" s="88">
        <f>+input!E49</f>
        <v>0</v>
      </c>
      <c r="M5" s="88" t="str">
        <f>IF(input!$J$3&lt;&gt;0,E5/+input!$J$3,"")</f>
        <v/>
      </c>
    </row>
    <row r="6" spans="1:16" x14ac:dyDescent="0.25">
      <c r="B6" s="41" t="s">
        <v>81</v>
      </c>
      <c r="E6" s="88">
        <f>+input!E51</f>
        <v>12</v>
      </c>
      <c r="M6" s="88">
        <f>+E6</f>
        <v>12</v>
      </c>
    </row>
    <row r="7" spans="1:16" x14ac:dyDescent="0.25">
      <c r="B7" s="41" t="s">
        <v>28</v>
      </c>
      <c r="E7" s="88">
        <f>+input!E53</f>
        <v>0</v>
      </c>
      <c r="M7" s="88">
        <f t="shared" ref="M7:M10" si="0">+E7</f>
        <v>0</v>
      </c>
    </row>
    <row r="8" spans="1:16" x14ac:dyDescent="0.25">
      <c r="B8" s="41" t="s">
        <v>82</v>
      </c>
      <c r="E8" s="89">
        <f>+input!E50</f>
        <v>0</v>
      </c>
      <c r="M8" s="89">
        <f t="shared" si="0"/>
        <v>0</v>
      </c>
    </row>
    <row r="9" spans="1:16" x14ac:dyDescent="0.25">
      <c r="B9" s="41" t="s">
        <v>83</v>
      </c>
      <c r="E9" s="88" t="e">
        <f>PMT(E8/E6,E7*E6,-E5)</f>
        <v>#NUM!</v>
      </c>
      <c r="M9" s="88" t="str">
        <f>IF(input!$J$3&lt;&gt;0,E9/+input!$J$3,"")</f>
        <v/>
      </c>
    </row>
    <row r="10" spans="1:16" ht="36" customHeight="1" x14ac:dyDescent="0.25">
      <c r="B10" s="218" t="s">
        <v>135</v>
      </c>
      <c r="C10" s="218"/>
      <c r="D10" s="218"/>
      <c r="E10" s="90">
        <f>+input!E52</f>
        <v>0</v>
      </c>
      <c r="M10" s="90">
        <f t="shared" si="0"/>
        <v>0</v>
      </c>
    </row>
    <row r="12" spans="1:16" s="45" customFormat="1" ht="30" x14ac:dyDescent="0.2">
      <c r="A12" s="42"/>
      <c r="B12" s="43" t="s">
        <v>136</v>
      </c>
      <c r="C12" s="43" t="s">
        <v>86</v>
      </c>
      <c r="D12" s="43" t="s">
        <v>85</v>
      </c>
      <c r="E12" s="43" t="s">
        <v>84</v>
      </c>
      <c r="F12" s="44"/>
      <c r="G12" s="43" t="s">
        <v>138</v>
      </c>
      <c r="H12" s="43" t="s">
        <v>137</v>
      </c>
      <c r="K12" s="43" t="s">
        <v>86</v>
      </c>
      <c r="L12" s="43" t="s">
        <v>85</v>
      </c>
      <c r="M12" s="43" t="s">
        <v>84</v>
      </c>
      <c r="N12" s="44"/>
      <c r="O12" s="43" t="s">
        <v>138</v>
      </c>
      <c r="P12" s="43" t="s">
        <v>137</v>
      </c>
    </row>
    <row r="13" spans="1:16" x14ac:dyDescent="0.25">
      <c r="A13" s="211" t="s">
        <v>101</v>
      </c>
      <c r="B13" s="91">
        <v>1</v>
      </c>
      <c r="C13" s="92">
        <f>IF(B13&gt;=$E$10,IF(ROUND(E5,1)&gt;0,$E$9-D13,0),0)</f>
        <v>0</v>
      </c>
      <c r="D13" s="93">
        <f>+IF(B13&gt;=$E$10,$E$5*$E$8/$E$6,0)</f>
        <v>0</v>
      </c>
      <c r="E13" s="94">
        <f>E5-C13</f>
        <v>0</v>
      </c>
      <c r="F13" s="95"/>
      <c r="G13" s="214">
        <f>SUM(C13:C24)</f>
        <v>0</v>
      </c>
      <c r="H13" s="214">
        <f>SUM(D13:D24)</f>
        <v>0</v>
      </c>
      <c r="I13" s="96"/>
      <c r="J13" s="96"/>
      <c r="K13" s="88" t="str">
        <f>IF(input!$J$3&lt;&gt;0,C13/+input!$J$3,"")</f>
        <v/>
      </c>
      <c r="L13" s="88" t="str">
        <f>IF(input!$J$3&lt;&gt;0,D13/+input!$J$3,"")</f>
        <v/>
      </c>
      <c r="M13" s="88" t="str">
        <f>IF(input!$J$3&lt;&gt;0,E13/+input!$J$3,"")</f>
        <v/>
      </c>
      <c r="N13" s="96"/>
      <c r="O13" s="214">
        <f>SUM(K13:K24)</f>
        <v>0</v>
      </c>
      <c r="P13" s="214">
        <f>SUM(L13:L24)</f>
        <v>0</v>
      </c>
    </row>
    <row r="14" spans="1:16" x14ac:dyDescent="0.25">
      <c r="A14" s="212"/>
      <c r="B14" s="91">
        <f>1+B13</f>
        <v>2</v>
      </c>
      <c r="C14" s="92">
        <f t="shared" ref="C14:C24" si="1">IF(B14&gt;=$E$10,IF(ROUND(E13,1)&gt;0,$E$9-D14,0),0)</f>
        <v>0</v>
      </c>
      <c r="D14" s="93">
        <f t="shared" ref="D14:D24" si="2">+IF(B14&gt;=$E$10,E13*$E$8/$E$6,0)</f>
        <v>0</v>
      </c>
      <c r="E14" s="92">
        <f t="shared" ref="E14:E32" si="3">E13-C14</f>
        <v>0</v>
      </c>
      <c r="F14" s="95"/>
      <c r="G14" s="215"/>
      <c r="H14" s="215"/>
      <c r="I14" s="96"/>
      <c r="J14" s="96"/>
      <c r="K14" s="88" t="str">
        <f>IF(input!$J$3&lt;&gt;0,C14/+input!$J$3,"")</f>
        <v/>
      </c>
      <c r="L14" s="88" t="str">
        <f>IF(input!$J$3&lt;&gt;0,D14/+input!$J$3,"")</f>
        <v/>
      </c>
      <c r="M14" s="88" t="str">
        <f>IF(input!$J$3&lt;&gt;0,E14/+input!$J$3,"")</f>
        <v/>
      </c>
      <c r="N14" s="96"/>
      <c r="O14" s="215"/>
      <c r="P14" s="215"/>
    </row>
    <row r="15" spans="1:16" x14ac:dyDescent="0.25">
      <c r="A15" s="212"/>
      <c r="B15" s="91">
        <f t="shared" ref="B15:B36" si="4">1+B14</f>
        <v>3</v>
      </c>
      <c r="C15" s="92">
        <f t="shared" si="1"/>
        <v>0</v>
      </c>
      <c r="D15" s="93">
        <f t="shared" si="2"/>
        <v>0</v>
      </c>
      <c r="E15" s="92">
        <f t="shared" si="3"/>
        <v>0</v>
      </c>
      <c r="F15" s="95"/>
      <c r="G15" s="215"/>
      <c r="H15" s="215"/>
      <c r="I15" s="96"/>
      <c r="J15" s="96"/>
      <c r="K15" s="88" t="str">
        <f>IF(input!$J$3&lt;&gt;0,C15/+input!$J$3,"")</f>
        <v/>
      </c>
      <c r="L15" s="88" t="str">
        <f>IF(input!$J$3&lt;&gt;0,D15/+input!$J$3,"")</f>
        <v/>
      </c>
      <c r="M15" s="88" t="str">
        <f>IF(input!$J$3&lt;&gt;0,E15/+input!$J$3,"")</f>
        <v/>
      </c>
      <c r="N15" s="96"/>
      <c r="O15" s="215"/>
      <c r="P15" s="215"/>
    </row>
    <row r="16" spans="1:16" x14ac:dyDescent="0.25">
      <c r="A16" s="212"/>
      <c r="B16" s="91">
        <f t="shared" si="4"/>
        <v>4</v>
      </c>
      <c r="C16" s="92">
        <f t="shared" si="1"/>
        <v>0</v>
      </c>
      <c r="D16" s="93">
        <f t="shared" si="2"/>
        <v>0</v>
      </c>
      <c r="E16" s="92">
        <f t="shared" si="3"/>
        <v>0</v>
      </c>
      <c r="F16" s="95"/>
      <c r="G16" s="215"/>
      <c r="H16" s="215"/>
      <c r="I16" s="96"/>
      <c r="J16" s="96"/>
      <c r="K16" s="88" t="str">
        <f>IF(input!$J$3&lt;&gt;0,C16/+input!$J$3,"")</f>
        <v/>
      </c>
      <c r="L16" s="88" t="str">
        <f>IF(input!$J$3&lt;&gt;0,D16/+input!$J$3,"")</f>
        <v/>
      </c>
      <c r="M16" s="88" t="str">
        <f>IF(input!$J$3&lt;&gt;0,E16/+input!$J$3,"")</f>
        <v/>
      </c>
      <c r="N16" s="96"/>
      <c r="O16" s="215"/>
      <c r="P16" s="215"/>
    </row>
    <row r="17" spans="1:16" x14ac:dyDescent="0.25">
      <c r="A17" s="212"/>
      <c r="B17" s="91">
        <f t="shared" si="4"/>
        <v>5</v>
      </c>
      <c r="C17" s="92">
        <f t="shared" si="1"/>
        <v>0</v>
      </c>
      <c r="D17" s="93">
        <f t="shared" si="2"/>
        <v>0</v>
      </c>
      <c r="E17" s="94">
        <f t="shared" si="3"/>
        <v>0</v>
      </c>
      <c r="F17" s="95"/>
      <c r="G17" s="215"/>
      <c r="H17" s="215"/>
      <c r="I17" s="96"/>
      <c r="J17" s="96"/>
      <c r="K17" s="88" t="str">
        <f>IF(input!$J$3&lt;&gt;0,C17/+input!$J$3,"")</f>
        <v/>
      </c>
      <c r="L17" s="88" t="str">
        <f>IF(input!$J$3&lt;&gt;0,D17/+input!$J$3,"")</f>
        <v/>
      </c>
      <c r="M17" s="88" t="str">
        <f>IF(input!$J$3&lt;&gt;0,E17/+input!$J$3,"")</f>
        <v/>
      </c>
      <c r="N17" s="96"/>
      <c r="O17" s="215"/>
      <c r="P17" s="215"/>
    </row>
    <row r="18" spans="1:16" x14ac:dyDescent="0.25">
      <c r="A18" s="212"/>
      <c r="B18" s="91">
        <f t="shared" si="4"/>
        <v>6</v>
      </c>
      <c r="C18" s="92">
        <f t="shared" si="1"/>
        <v>0</v>
      </c>
      <c r="D18" s="93">
        <f t="shared" si="2"/>
        <v>0</v>
      </c>
      <c r="E18" s="92">
        <f t="shared" si="3"/>
        <v>0</v>
      </c>
      <c r="F18" s="95"/>
      <c r="G18" s="215"/>
      <c r="H18" s="215"/>
      <c r="I18" s="96"/>
      <c r="J18" s="96"/>
      <c r="K18" s="88" t="str">
        <f>IF(input!$J$3&lt;&gt;0,C18/+input!$J$3,"")</f>
        <v/>
      </c>
      <c r="L18" s="88" t="str">
        <f>IF(input!$J$3&lt;&gt;0,D18/+input!$J$3,"")</f>
        <v/>
      </c>
      <c r="M18" s="88" t="str">
        <f>IF(input!$J$3&lt;&gt;0,E18/+input!$J$3,"")</f>
        <v/>
      </c>
      <c r="N18" s="96"/>
      <c r="O18" s="215"/>
      <c r="P18" s="215"/>
    </row>
    <row r="19" spans="1:16" x14ac:dyDescent="0.25">
      <c r="A19" s="212"/>
      <c r="B19" s="91">
        <f t="shared" si="4"/>
        <v>7</v>
      </c>
      <c r="C19" s="92">
        <f t="shared" si="1"/>
        <v>0</v>
      </c>
      <c r="D19" s="93">
        <f t="shared" si="2"/>
        <v>0</v>
      </c>
      <c r="E19" s="92">
        <f t="shared" si="3"/>
        <v>0</v>
      </c>
      <c r="F19" s="95"/>
      <c r="G19" s="215"/>
      <c r="H19" s="215"/>
      <c r="I19" s="96"/>
      <c r="J19" s="96"/>
      <c r="K19" s="88" t="str">
        <f>IF(input!$J$3&lt;&gt;0,C19/+input!$J$3,"")</f>
        <v/>
      </c>
      <c r="L19" s="88" t="str">
        <f>IF(input!$J$3&lt;&gt;0,D19/+input!$J$3,"")</f>
        <v/>
      </c>
      <c r="M19" s="88" t="str">
        <f>IF(input!$J$3&lt;&gt;0,E19/+input!$J$3,"")</f>
        <v/>
      </c>
      <c r="N19" s="96"/>
      <c r="O19" s="215"/>
      <c r="P19" s="215"/>
    </row>
    <row r="20" spans="1:16" x14ac:dyDescent="0.25">
      <c r="A20" s="212"/>
      <c r="B20" s="91">
        <f t="shared" si="4"/>
        <v>8</v>
      </c>
      <c r="C20" s="92">
        <f t="shared" si="1"/>
        <v>0</v>
      </c>
      <c r="D20" s="93">
        <f t="shared" si="2"/>
        <v>0</v>
      </c>
      <c r="E20" s="92">
        <f t="shared" si="3"/>
        <v>0</v>
      </c>
      <c r="F20" s="95"/>
      <c r="G20" s="215"/>
      <c r="H20" s="215"/>
      <c r="I20" s="96"/>
      <c r="J20" s="96"/>
      <c r="K20" s="88" t="str">
        <f>IF(input!$J$3&lt;&gt;0,C20/+input!$J$3,"")</f>
        <v/>
      </c>
      <c r="L20" s="88" t="str">
        <f>IF(input!$J$3&lt;&gt;0,D20/+input!$J$3,"")</f>
        <v/>
      </c>
      <c r="M20" s="88" t="str">
        <f>IF(input!$J$3&lt;&gt;0,E20/+input!$J$3,"")</f>
        <v/>
      </c>
      <c r="N20" s="96"/>
      <c r="O20" s="215"/>
      <c r="P20" s="215"/>
    </row>
    <row r="21" spans="1:16" x14ac:dyDescent="0.25">
      <c r="A21" s="212"/>
      <c r="B21" s="91">
        <f t="shared" si="4"/>
        <v>9</v>
      </c>
      <c r="C21" s="92">
        <f t="shared" si="1"/>
        <v>0</v>
      </c>
      <c r="D21" s="93">
        <f t="shared" si="2"/>
        <v>0</v>
      </c>
      <c r="E21" s="94">
        <f t="shared" si="3"/>
        <v>0</v>
      </c>
      <c r="F21" s="95"/>
      <c r="G21" s="215"/>
      <c r="H21" s="215"/>
      <c r="I21" s="96"/>
      <c r="J21" s="96"/>
      <c r="K21" s="88" t="str">
        <f>IF(input!$J$3&lt;&gt;0,C21/+input!$J$3,"")</f>
        <v/>
      </c>
      <c r="L21" s="88" t="str">
        <f>IF(input!$J$3&lt;&gt;0,D21/+input!$J$3,"")</f>
        <v/>
      </c>
      <c r="M21" s="88" t="str">
        <f>IF(input!$J$3&lt;&gt;0,E21/+input!$J$3,"")</f>
        <v/>
      </c>
      <c r="N21" s="96"/>
      <c r="O21" s="215"/>
      <c r="P21" s="215"/>
    </row>
    <row r="22" spans="1:16" x14ac:dyDescent="0.25">
      <c r="A22" s="212"/>
      <c r="B22" s="91">
        <f t="shared" si="4"/>
        <v>10</v>
      </c>
      <c r="C22" s="92">
        <f t="shared" si="1"/>
        <v>0</v>
      </c>
      <c r="D22" s="93">
        <f t="shared" si="2"/>
        <v>0</v>
      </c>
      <c r="E22" s="92">
        <f t="shared" si="3"/>
        <v>0</v>
      </c>
      <c r="F22" s="95"/>
      <c r="G22" s="215"/>
      <c r="H22" s="215"/>
      <c r="I22" s="96"/>
      <c r="J22" s="96"/>
      <c r="K22" s="88" t="str">
        <f>IF(input!$J$3&lt;&gt;0,C22/+input!$J$3,"")</f>
        <v/>
      </c>
      <c r="L22" s="88" t="str">
        <f>IF(input!$J$3&lt;&gt;0,D22/+input!$J$3,"")</f>
        <v/>
      </c>
      <c r="M22" s="88" t="str">
        <f>IF(input!$J$3&lt;&gt;0,E22/+input!$J$3,"")</f>
        <v/>
      </c>
      <c r="N22" s="96"/>
      <c r="O22" s="215"/>
      <c r="P22" s="215"/>
    </row>
    <row r="23" spans="1:16" x14ac:dyDescent="0.25">
      <c r="A23" s="212"/>
      <c r="B23" s="91">
        <f t="shared" si="4"/>
        <v>11</v>
      </c>
      <c r="C23" s="92">
        <f t="shared" si="1"/>
        <v>0</v>
      </c>
      <c r="D23" s="93">
        <f t="shared" si="2"/>
        <v>0</v>
      </c>
      <c r="E23" s="92">
        <f t="shared" si="3"/>
        <v>0</v>
      </c>
      <c r="F23" s="95"/>
      <c r="G23" s="215"/>
      <c r="H23" s="215"/>
      <c r="I23" s="96"/>
      <c r="J23" s="96"/>
      <c r="K23" s="88" t="str">
        <f>IF(input!$J$3&lt;&gt;0,C23/+input!$J$3,"")</f>
        <v/>
      </c>
      <c r="L23" s="88" t="str">
        <f>IF(input!$J$3&lt;&gt;0,D23/+input!$J$3,"")</f>
        <v/>
      </c>
      <c r="M23" s="88" t="str">
        <f>IF(input!$J$3&lt;&gt;0,E23/+input!$J$3,"")</f>
        <v/>
      </c>
      <c r="N23" s="96"/>
      <c r="O23" s="215"/>
      <c r="P23" s="215"/>
    </row>
    <row r="24" spans="1:16" x14ac:dyDescent="0.25">
      <c r="A24" s="213"/>
      <c r="B24" s="91">
        <f t="shared" si="4"/>
        <v>12</v>
      </c>
      <c r="C24" s="92">
        <f t="shared" si="1"/>
        <v>0</v>
      </c>
      <c r="D24" s="93">
        <f t="shared" si="2"/>
        <v>0</v>
      </c>
      <c r="E24" s="92">
        <f t="shared" si="3"/>
        <v>0</v>
      </c>
      <c r="F24" s="95"/>
      <c r="G24" s="216"/>
      <c r="H24" s="216"/>
      <c r="I24" s="96"/>
      <c r="J24" s="96"/>
      <c r="K24" s="88" t="str">
        <f>IF(input!$J$3&lt;&gt;0,C24/+input!$J$3,"")</f>
        <v/>
      </c>
      <c r="L24" s="88" t="str">
        <f>IF(input!$J$3&lt;&gt;0,D24/+input!$J$3,"")</f>
        <v/>
      </c>
      <c r="M24" s="88" t="str">
        <f>IF(input!$J$3&lt;&gt;0,E24/+input!$J$3,"")</f>
        <v/>
      </c>
      <c r="N24" s="96"/>
      <c r="O24" s="216"/>
      <c r="P24" s="216"/>
    </row>
    <row r="25" spans="1:16" x14ac:dyDescent="0.25">
      <c r="A25" s="211" t="s">
        <v>103</v>
      </c>
      <c r="B25" s="91">
        <v>1</v>
      </c>
      <c r="C25" s="92">
        <f t="shared" ref="C25:C48" si="5">+IF(ROUND(E24,1)&gt;0,$E$9-D25,0)</f>
        <v>0</v>
      </c>
      <c r="D25" s="93">
        <f t="shared" ref="D25:D48" si="6">+E24*$E$8/$E$6</f>
        <v>0</v>
      </c>
      <c r="E25" s="94">
        <f t="shared" si="3"/>
        <v>0</v>
      </c>
      <c r="F25" s="95"/>
      <c r="G25" s="214">
        <f>SUM(C25:C36)</f>
        <v>0</v>
      </c>
      <c r="H25" s="214">
        <f>SUM(D25:D36)</f>
        <v>0</v>
      </c>
      <c r="I25" s="96"/>
      <c r="J25" s="96"/>
      <c r="K25" s="88" t="str">
        <f>IF(input!$J$3&lt;&gt;0,C25/+input!$J$3,"")</f>
        <v/>
      </c>
      <c r="L25" s="88" t="str">
        <f>IF(input!$J$3&lt;&gt;0,D25/+input!$J$3,"")</f>
        <v/>
      </c>
      <c r="M25" s="88" t="str">
        <f>IF(input!$J$3&lt;&gt;0,E25/+input!$J$3,"")</f>
        <v/>
      </c>
      <c r="N25" s="96"/>
      <c r="O25" s="214">
        <f>SUM(K25:K36)</f>
        <v>0</v>
      </c>
      <c r="P25" s="214">
        <f>SUM(L25:L36)</f>
        <v>0</v>
      </c>
    </row>
    <row r="26" spans="1:16" x14ac:dyDescent="0.25">
      <c r="A26" s="212"/>
      <c r="B26" s="91">
        <f>1+B25</f>
        <v>2</v>
      </c>
      <c r="C26" s="92">
        <f t="shared" si="5"/>
        <v>0</v>
      </c>
      <c r="D26" s="93">
        <f t="shared" si="6"/>
        <v>0</v>
      </c>
      <c r="E26" s="92">
        <f t="shared" si="3"/>
        <v>0</v>
      </c>
      <c r="F26" s="95"/>
      <c r="G26" s="215"/>
      <c r="H26" s="215"/>
      <c r="I26" s="96"/>
      <c r="J26" s="96"/>
      <c r="K26" s="88" t="str">
        <f>IF(input!$J$3&lt;&gt;0,C26/+input!$J$3,"")</f>
        <v/>
      </c>
      <c r="L26" s="88" t="str">
        <f>IF(input!$J$3&lt;&gt;0,D26/+input!$J$3,"")</f>
        <v/>
      </c>
      <c r="M26" s="88" t="str">
        <f>IF(input!$J$3&lt;&gt;0,E26/+input!$J$3,"")</f>
        <v/>
      </c>
      <c r="N26" s="96"/>
      <c r="O26" s="215"/>
      <c r="P26" s="215"/>
    </row>
    <row r="27" spans="1:16" x14ac:dyDescent="0.25">
      <c r="A27" s="212"/>
      <c r="B27" s="91">
        <f t="shared" si="4"/>
        <v>3</v>
      </c>
      <c r="C27" s="92">
        <f t="shared" si="5"/>
        <v>0</v>
      </c>
      <c r="D27" s="93">
        <f t="shared" si="6"/>
        <v>0</v>
      </c>
      <c r="E27" s="92">
        <f t="shared" si="3"/>
        <v>0</v>
      </c>
      <c r="F27" s="95"/>
      <c r="G27" s="215"/>
      <c r="H27" s="215"/>
      <c r="I27" s="96"/>
      <c r="J27" s="96"/>
      <c r="K27" s="88" t="str">
        <f>IF(input!$J$3&lt;&gt;0,C27/+input!$J$3,"")</f>
        <v/>
      </c>
      <c r="L27" s="88" t="str">
        <f>IF(input!$J$3&lt;&gt;0,D27/+input!$J$3,"")</f>
        <v/>
      </c>
      <c r="M27" s="88" t="str">
        <f>IF(input!$J$3&lt;&gt;0,E27/+input!$J$3,"")</f>
        <v/>
      </c>
      <c r="N27" s="96"/>
      <c r="O27" s="215"/>
      <c r="P27" s="215"/>
    </row>
    <row r="28" spans="1:16" x14ac:dyDescent="0.25">
      <c r="A28" s="212"/>
      <c r="B28" s="91">
        <f t="shared" si="4"/>
        <v>4</v>
      </c>
      <c r="C28" s="92">
        <f t="shared" si="5"/>
        <v>0</v>
      </c>
      <c r="D28" s="93">
        <f t="shared" si="6"/>
        <v>0</v>
      </c>
      <c r="E28" s="92">
        <f t="shared" si="3"/>
        <v>0</v>
      </c>
      <c r="F28" s="95"/>
      <c r="G28" s="215"/>
      <c r="H28" s="215"/>
      <c r="I28" s="96"/>
      <c r="J28" s="96"/>
      <c r="K28" s="88" t="str">
        <f>IF(input!$J$3&lt;&gt;0,C28/+input!$J$3,"")</f>
        <v/>
      </c>
      <c r="L28" s="88" t="str">
        <f>IF(input!$J$3&lt;&gt;0,D28/+input!$J$3,"")</f>
        <v/>
      </c>
      <c r="M28" s="88" t="str">
        <f>IF(input!$J$3&lt;&gt;0,E28/+input!$J$3,"")</f>
        <v/>
      </c>
      <c r="N28" s="96"/>
      <c r="O28" s="215"/>
      <c r="P28" s="215"/>
    </row>
    <row r="29" spans="1:16" x14ac:dyDescent="0.25">
      <c r="A29" s="212"/>
      <c r="B29" s="91">
        <f t="shared" si="4"/>
        <v>5</v>
      </c>
      <c r="C29" s="92">
        <f t="shared" si="5"/>
        <v>0</v>
      </c>
      <c r="D29" s="93">
        <f t="shared" si="6"/>
        <v>0</v>
      </c>
      <c r="E29" s="94">
        <f t="shared" si="3"/>
        <v>0</v>
      </c>
      <c r="F29" s="95"/>
      <c r="G29" s="215"/>
      <c r="H29" s="215"/>
      <c r="I29" s="96"/>
      <c r="J29" s="96"/>
      <c r="K29" s="88" t="str">
        <f>IF(input!$J$3&lt;&gt;0,C29/+input!$J$3,"")</f>
        <v/>
      </c>
      <c r="L29" s="88" t="str">
        <f>IF(input!$J$3&lt;&gt;0,D29/+input!$J$3,"")</f>
        <v/>
      </c>
      <c r="M29" s="88" t="str">
        <f>IF(input!$J$3&lt;&gt;0,E29/+input!$J$3,"")</f>
        <v/>
      </c>
      <c r="N29" s="96"/>
      <c r="O29" s="215"/>
      <c r="P29" s="215"/>
    </row>
    <row r="30" spans="1:16" x14ac:dyDescent="0.25">
      <c r="A30" s="212"/>
      <c r="B30" s="91">
        <f t="shared" si="4"/>
        <v>6</v>
      </c>
      <c r="C30" s="92">
        <f t="shared" si="5"/>
        <v>0</v>
      </c>
      <c r="D30" s="93">
        <f t="shared" si="6"/>
        <v>0</v>
      </c>
      <c r="E30" s="92">
        <f t="shared" si="3"/>
        <v>0</v>
      </c>
      <c r="F30" s="95"/>
      <c r="G30" s="215"/>
      <c r="H30" s="215"/>
      <c r="I30" s="96"/>
      <c r="J30" s="96"/>
      <c r="K30" s="88" t="str">
        <f>IF(input!$J$3&lt;&gt;0,C30/+input!$J$3,"")</f>
        <v/>
      </c>
      <c r="L30" s="88" t="str">
        <f>IF(input!$J$3&lt;&gt;0,D30/+input!$J$3,"")</f>
        <v/>
      </c>
      <c r="M30" s="88" t="str">
        <f>IF(input!$J$3&lt;&gt;0,E30/+input!$J$3,"")</f>
        <v/>
      </c>
      <c r="N30" s="96"/>
      <c r="O30" s="215"/>
      <c r="P30" s="215"/>
    </row>
    <row r="31" spans="1:16" x14ac:dyDescent="0.25">
      <c r="A31" s="212"/>
      <c r="B31" s="91">
        <f t="shared" si="4"/>
        <v>7</v>
      </c>
      <c r="C31" s="92">
        <f t="shared" si="5"/>
        <v>0</v>
      </c>
      <c r="D31" s="93">
        <f t="shared" si="6"/>
        <v>0</v>
      </c>
      <c r="E31" s="92">
        <f t="shared" si="3"/>
        <v>0</v>
      </c>
      <c r="F31" s="95"/>
      <c r="G31" s="215"/>
      <c r="H31" s="215"/>
      <c r="I31" s="96"/>
      <c r="J31" s="96"/>
      <c r="K31" s="88" t="str">
        <f>IF(input!$J$3&lt;&gt;0,C31/+input!$J$3,"")</f>
        <v/>
      </c>
      <c r="L31" s="88" t="str">
        <f>IF(input!$J$3&lt;&gt;0,D31/+input!$J$3,"")</f>
        <v/>
      </c>
      <c r="M31" s="88" t="str">
        <f>IF(input!$J$3&lt;&gt;0,E31/+input!$J$3,"")</f>
        <v/>
      </c>
      <c r="N31" s="96"/>
      <c r="O31" s="215"/>
      <c r="P31" s="215"/>
    </row>
    <row r="32" spans="1:16" x14ac:dyDescent="0.25">
      <c r="A32" s="212"/>
      <c r="B32" s="91">
        <f t="shared" si="4"/>
        <v>8</v>
      </c>
      <c r="C32" s="92">
        <f t="shared" si="5"/>
        <v>0</v>
      </c>
      <c r="D32" s="93">
        <f t="shared" si="6"/>
        <v>0</v>
      </c>
      <c r="E32" s="92">
        <f t="shared" si="3"/>
        <v>0</v>
      </c>
      <c r="F32" s="95"/>
      <c r="G32" s="215"/>
      <c r="H32" s="215"/>
      <c r="I32" s="96"/>
      <c r="J32" s="96"/>
      <c r="K32" s="88" t="str">
        <f>IF(input!$J$3&lt;&gt;0,C32/+input!$J$3,"")</f>
        <v/>
      </c>
      <c r="L32" s="88" t="str">
        <f>IF(input!$J$3&lt;&gt;0,D32/+input!$J$3,"")</f>
        <v/>
      </c>
      <c r="M32" s="88" t="str">
        <f>IF(input!$J$3&lt;&gt;0,E32/+input!$J$3,"")</f>
        <v/>
      </c>
      <c r="N32" s="96"/>
      <c r="O32" s="215"/>
      <c r="P32" s="215"/>
    </row>
    <row r="33" spans="1:16" x14ac:dyDescent="0.25">
      <c r="A33" s="212"/>
      <c r="B33" s="91">
        <f t="shared" si="4"/>
        <v>9</v>
      </c>
      <c r="C33" s="92">
        <f t="shared" si="5"/>
        <v>0</v>
      </c>
      <c r="D33" s="93">
        <f t="shared" si="6"/>
        <v>0</v>
      </c>
      <c r="E33" s="92">
        <f t="shared" ref="E33:E48" si="7">E32-C33</f>
        <v>0</v>
      </c>
      <c r="F33" s="95"/>
      <c r="G33" s="215"/>
      <c r="H33" s="215"/>
      <c r="I33" s="96"/>
      <c r="J33" s="96"/>
      <c r="K33" s="88" t="str">
        <f>IF(input!$J$3&lt;&gt;0,C33/+input!$J$3,"")</f>
        <v/>
      </c>
      <c r="L33" s="88" t="str">
        <f>IF(input!$J$3&lt;&gt;0,D33/+input!$J$3,"")</f>
        <v/>
      </c>
      <c r="M33" s="88" t="str">
        <f>IF(input!$J$3&lt;&gt;0,E33/+input!$J$3,"")</f>
        <v/>
      </c>
      <c r="N33" s="96"/>
      <c r="O33" s="215"/>
      <c r="P33" s="215"/>
    </row>
    <row r="34" spans="1:16" x14ac:dyDescent="0.25">
      <c r="A34" s="212"/>
      <c r="B34" s="91">
        <f t="shared" si="4"/>
        <v>10</v>
      </c>
      <c r="C34" s="92">
        <f t="shared" si="5"/>
        <v>0</v>
      </c>
      <c r="D34" s="93">
        <f t="shared" si="6"/>
        <v>0</v>
      </c>
      <c r="E34" s="92">
        <f t="shared" si="7"/>
        <v>0</v>
      </c>
      <c r="F34" s="97"/>
      <c r="G34" s="215"/>
      <c r="H34" s="215"/>
      <c r="I34" s="96"/>
      <c r="J34" s="96"/>
      <c r="K34" s="88" t="str">
        <f>IF(input!$J$3&lt;&gt;0,C34/+input!$J$3,"")</f>
        <v/>
      </c>
      <c r="L34" s="88" t="str">
        <f>IF(input!$J$3&lt;&gt;0,D34/+input!$J$3,"")</f>
        <v/>
      </c>
      <c r="M34" s="88" t="str">
        <f>IF(input!$J$3&lt;&gt;0,E34/+input!$J$3,"")</f>
        <v/>
      </c>
      <c r="N34" s="96"/>
      <c r="O34" s="215"/>
      <c r="P34" s="215"/>
    </row>
    <row r="35" spans="1:16" x14ac:dyDescent="0.25">
      <c r="A35" s="212"/>
      <c r="B35" s="91">
        <f t="shared" si="4"/>
        <v>11</v>
      </c>
      <c r="C35" s="92">
        <f t="shared" si="5"/>
        <v>0</v>
      </c>
      <c r="D35" s="93">
        <f t="shared" si="6"/>
        <v>0</v>
      </c>
      <c r="E35" s="92">
        <f t="shared" si="7"/>
        <v>0</v>
      </c>
      <c r="F35" s="95"/>
      <c r="G35" s="215"/>
      <c r="H35" s="215"/>
      <c r="I35" s="96"/>
      <c r="J35" s="96"/>
      <c r="K35" s="88" t="str">
        <f>IF(input!$J$3&lt;&gt;0,C35/+input!$J$3,"")</f>
        <v/>
      </c>
      <c r="L35" s="88" t="str">
        <f>IF(input!$J$3&lt;&gt;0,D35/+input!$J$3,"")</f>
        <v/>
      </c>
      <c r="M35" s="88" t="str">
        <f>IF(input!$J$3&lt;&gt;0,E35/+input!$J$3,"")</f>
        <v/>
      </c>
      <c r="N35" s="96"/>
      <c r="O35" s="215"/>
      <c r="P35" s="215"/>
    </row>
    <row r="36" spans="1:16" x14ac:dyDescent="0.25">
      <c r="A36" s="213"/>
      <c r="B36" s="91">
        <f t="shared" si="4"/>
        <v>12</v>
      </c>
      <c r="C36" s="92">
        <f t="shared" si="5"/>
        <v>0</v>
      </c>
      <c r="D36" s="93">
        <f t="shared" si="6"/>
        <v>0</v>
      </c>
      <c r="E36" s="92">
        <f t="shared" si="7"/>
        <v>0</v>
      </c>
      <c r="F36" s="95"/>
      <c r="G36" s="216"/>
      <c r="H36" s="216"/>
      <c r="I36" s="96"/>
      <c r="J36" s="96"/>
      <c r="K36" s="88" t="str">
        <f>IF(input!$J$3&lt;&gt;0,C36/+input!$J$3,"")</f>
        <v/>
      </c>
      <c r="L36" s="88" t="str">
        <f>IF(input!$J$3&lt;&gt;0,D36/+input!$J$3,"")</f>
        <v/>
      </c>
      <c r="M36" s="88" t="str">
        <f>IF(input!$J$3&lt;&gt;0,E36/+input!$J$3,"")</f>
        <v/>
      </c>
      <c r="N36" s="96"/>
      <c r="O36" s="216"/>
      <c r="P36" s="216"/>
    </row>
    <row r="37" spans="1:16" x14ac:dyDescent="0.25">
      <c r="A37" s="211" t="s">
        <v>102</v>
      </c>
      <c r="B37" s="91">
        <v>1</v>
      </c>
      <c r="C37" s="92">
        <f t="shared" si="5"/>
        <v>0</v>
      </c>
      <c r="D37" s="93">
        <f t="shared" si="6"/>
        <v>0</v>
      </c>
      <c r="E37" s="92">
        <f t="shared" si="7"/>
        <v>0</v>
      </c>
      <c r="F37" s="95"/>
      <c r="G37" s="214">
        <f>SUM(C37:C48)</f>
        <v>0</v>
      </c>
      <c r="H37" s="214">
        <f>SUM(D37:D48)</f>
        <v>0</v>
      </c>
      <c r="I37" s="96"/>
      <c r="J37" s="96"/>
      <c r="K37" s="88" t="str">
        <f>IF(input!$J$3&lt;&gt;0,C37/+input!$J$3,"")</f>
        <v/>
      </c>
      <c r="L37" s="88" t="str">
        <f>IF(input!$J$3&lt;&gt;0,D37/+input!$J$3,"")</f>
        <v/>
      </c>
      <c r="M37" s="88" t="str">
        <f>IF(input!$J$3&lt;&gt;0,E37/+input!$J$3,"")</f>
        <v/>
      </c>
      <c r="N37" s="96"/>
      <c r="O37" s="214">
        <f>SUM(K37:K48)</f>
        <v>0</v>
      </c>
      <c r="P37" s="214">
        <f>SUM(L37:L48)</f>
        <v>0</v>
      </c>
    </row>
    <row r="38" spans="1:16" x14ac:dyDescent="0.25">
      <c r="A38" s="212"/>
      <c r="B38" s="91">
        <f>1+B37</f>
        <v>2</v>
      </c>
      <c r="C38" s="92">
        <f t="shared" si="5"/>
        <v>0</v>
      </c>
      <c r="D38" s="93">
        <f t="shared" si="6"/>
        <v>0</v>
      </c>
      <c r="E38" s="92">
        <f t="shared" si="7"/>
        <v>0</v>
      </c>
      <c r="F38" s="95"/>
      <c r="G38" s="215"/>
      <c r="H38" s="215"/>
      <c r="I38" s="96"/>
      <c r="J38" s="96"/>
      <c r="K38" s="88" t="str">
        <f>IF(input!$J$3&lt;&gt;0,C38/+input!$J$3,"")</f>
        <v/>
      </c>
      <c r="L38" s="88" t="str">
        <f>IF(input!$J$3&lt;&gt;0,D38/+input!$J$3,"")</f>
        <v/>
      </c>
      <c r="M38" s="88" t="str">
        <f>IF(input!$J$3&lt;&gt;0,E38/+input!$J$3,"")</f>
        <v/>
      </c>
      <c r="N38" s="96"/>
      <c r="O38" s="215"/>
      <c r="P38" s="215"/>
    </row>
    <row r="39" spans="1:16" x14ac:dyDescent="0.25">
      <c r="A39" s="212"/>
      <c r="B39" s="91">
        <f t="shared" ref="B39:B48" si="8">1+B38</f>
        <v>3</v>
      </c>
      <c r="C39" s="92">
        <f t="shared" si="5"/>
        <v>0</v>
      </c>
      <c r="D39" s="93">
        <f t="shared" si="6"/>
        <v>0</v>
      </c>
      <c r="E39" s="92">
        <f t="shared" si="7"/>
        <v>0</v>
      </c>
      <c r="F39" s="95"/>
      <c r="G39" s="215"/>
      <c r="H39" s="215"/>
      <c r="I39" s="96"/>
      <c r="J39" s="96"/>
      <c r="K39" s="88" t="str">
        <f>IF(input!$J$3&lt;&gt;0,C39/+input!$J$3,"")</f>
        <v/>
      </c>
      <c r="L39" s="88" t="str">
        <f>IF(input!$J$3&lt;&gt;0,D39/+input!$J$3,"")</f>
        <v/>
      </c>
      <c r="M39" s="88" t="str">
        <f>IF(input!$J$3&lt;&gt;0,E39/+input!$J$3,"")</f>
        <v/>
      </c>
      <c r="N39" s="96"/>
      <c r="O39" s="215"/>
      <c r="P39" s="215"/>
    </row>
    <row r="40" spans="1:16" x14ac:dyDescent="0.25">
      <c r="A40" s="212"/>
      <c r="B40" s="91">
        <f t="shared" si="8"/>
        <v>4</v>
      </c>
      <c r="C40" s="92">
        <f t="shared" si="5"/>
        <v>0</v>
      </c>
      <c r="D40" s="93">
        <f t="shared" si="6"/>
        <v>0</v>
      </c>
      <c r="E40" s="92">
        <f t="shared" si="7"/>
        <v>0</v>
      </c>
      <c r="F40" s="95"/>
      <c r="G40" s="215"/>
      <c r="H40" s="215"/>
      <c r="I40" s="96"/>
      <c r="J40" s="96"/>
      <c r="K40" s="88" t="str">
        <f>IF(input!$J$3&lt;&gt;0,C40/+input!$J$3,"")</f>
        <v/>
      </c>
      <c r="L40" s="88" t="str">
        <f>IF(input!$J$3&lt;&gt;0,D40/+input!$J$3,"")</f>
        <v/>
      </c>
      <c r="M40" s="88" t="str">
        <f>IF(input!$J$3&lt;&gt;0,E40/+input!$J$3,"")</f>
        <v/>
      </c>
      <c r="N40" s="96"/>
      <c r="O40" s="215"/>
      <c r="P40" s="215"/>
    </row>
    <row r="41" spans="1:16" x14ac:dyDescent="0.25">
      <c r="A41" s="212"/>
      <c r="B41" s="91">
        <f t="shared" si="8"/>
        <v>5</v>
      </c>
      <c r="C41" s="92">
        <f t="shared" si="5"/>
        <v>0</v>
      </c>
      <c r="D41" s="93">
        <f t="shared" si="6"/>
        <v>0</v>
      </c>
      <c r="E41" s="92">
        <f t="shared" si="7"/>
        <v>0</v>
      </c>
      <c r="F41" s="95"/>
      <c r="G41" s="215"/>
      <c r="H41" s="215"/>
      <c r="I41" s="96"/>
      <c r="J41" s="96"/>
      <c r="K41" s="88" t="str">
        <f>IF(input!$J$3&lt;&gt;0,C41/+input!$J$3,"")</f>
        <v/>
      </c>
      <c r="L41" s="88" t="str">
        <f>IF(input!$J$3&lt;&gt;0,D41/+input!$J$3,"")</f>
        <v/>
      </c>
      <c r="M41" s="88" t="str">
        <f>IF(input!$J$3&lt;&gt;0,E41/+input!$J$3,"")</f>
        <v/>
      </c>
      <c r="N41" s="96"/>
      <c r="O41" s="215"/>
      <c r="P41" s="215"/>
    </row>
    <row r="42" spans="1:16" x14ac:dyDescent="0.25">
      <c r="A42" s="212"/>
      <c r="B42" s="91">
        <f t="shared" si="8"/>
        <v>6</v>
      </c>
      <c r="C42" s="92">
        <f t="shared" si="5"/>
        <v>0</v>
      </c>
      <c r="D42" s="93">
        <f t="shared" si="6"/>
        <v>0</v>
      </c>
      <c r="E42" s="92">
        <f t="shared" si="7"/>
        <v>0</v>
      </c>
      <c r="F42" s="95"/>
      <c r="G42" s="215"/>
      <c r="H42" s="215"/>
      <c r="I42" s="96"/>
      <c r="J42" s="96"/>
      <c r="K42" s="88" t="str">
        <f>IF(input!$J$3&lt;&gt;0,C42/+input!$J$3,"")</f>
        <v/>
      </c>
      <c r="L42" s="88" t="str">
        <f>IF(input!$J$3&lt;&gt;0,D42/+input!$J$3,"")</f>
        <v/>
      </c>
      <c r="M42" s="88" t="str">
        <f>IF(input!$J$3&lt;&gt;0,E42/+input!$J$3,"")</f>
        <v/>
      </c>
      <c r="N42" s="96"/>
      <c r="O42" s="215"/>
      <c r="P42" s="215"/>
    </row>
    <row r="43" spans="1:16" x14ac:dyDescent="0.25">
      <c r="A43" s="212"/>
      <c r="B43" s="91">
        <f t="shared" si="8"/>
        <v>7</v>
      </c>
      <c r="C43" s="92">
        <f t="shared" si="5"/>
        <v>0</v>
      </c>
      <c r="D43" s="93">
        <f t="shared" si="6"/>
        <v>0</v>
      </c>
      <c r="E43" s="92">
        <f t="shared" si="7"/>
        <v>0</v>
      </c>
      <c r="F43" s="95"/>
      <c r="G43" s="215"/>
      <c r="H43" s="215"/>
      <c r="I43" s="96"/>
      <c r="J43" s="96"/>
      <c r="K43" s="88" t="str">
        <f>IF(input!$J$3&lt;&gt;0,C43/+input!$J$3,"")</f>
        <v/>
      </c>
      <c r="L43" s="88" t="str">
        <f>IF(input!$J$3&lt;&gt;0,D43/+input!$J$3,"")</f>
        <v/>
      </c>
      <c r="M43" s="88" t="str">
        <f>IF(input!$J$3&lt;&gt;0,E43/+input!$J$3,"")</f>
        <v/>
      </c>
      <c r="N43" s="96"/>
      <c r="O43" s="215"/>
      <c r="P43" s="215"/>
    </row>
    <row r="44" spans="1:16" x14ac:dyDescent="0.25">
      <c r="A44" s="212"/>
      <c r="B44" s="91">
        <f t="shared" si="8"/>
        <v>8</v>
      </c>
      <c r="C44" s="92">
        <f t="shared" si="5"/>
        <v>0</v>
      </c>
      <c r="D44" s="93">
        <f t="shared" si="6"/>
        <v>0</v>
      </c>
      <c r="E44" s="92">
        <f t="shared" si="7"/>
        <v>0</v>
      </c>
      <c r="F44" s="95"/>
      <c r="G44" s="215"/>
      <c r="H44" s="215"/>
      <c r="I44" s="96"/>
      <c r="J44" s="96"/>
      <c r="K44" s="88" t="str">
        <f>IF(input!$J$3&lt;&gt;0,C44/+input!$J$3,"")</f>
        <v/>
      </c>
      <c r="L44" s="88" t="str">
        <f>IF(input!$J$3&lt;&gt;0,D44/+input!$J$3,"")</f>
        <v/>
      </c>
      <c r="M44" s="88" t="str">
        <f>IF(input!$J$3&lt;&gt;0,E44/+input!$J$3,"")</f>
        <v/>
      </c>
      <c r="N44" s="96"/>
      <c r="O44" s="215"/>
      <c r="P44" s="215"/>
    </row>
    <row r="45" spans="1:16" x14ac:dyDescent="0.25">
      <c r="A45" s="212"/>
      <c r="B45" s="91">
        <f t="shared" si="8"/>
        <v>9</v>
      </c>
      <c r="C45" s="92">
        <f t="shared" si="5"/>
        <v>0</v>
      </c>
      <c r="D45" s="93">
        <f t="shared" si="6"/>
        <v>0</v>
      </c>
      <c r="E45" s="92">
        <f t="shared" si="7"/>
        <v>0</v>
      </c>
      <c r="F45" s="95"/>
      <c r="G45" s="215"/>
      <c r="H45" s="215"/>
      <c r="I45" s="96"/>
      <c r="J45" s="96"/>
      <c r="K45" s="88" t="str">
        <f>IF(input!$J$3&lt;&gt;0,C45/+input!$J$3,"")</f>
        <v/>
      </c>
      <c r="L45" s="88" t="str">
        <f>IF(input!$J$3&lt;&gt;0,D45/+input!$J$3,"")</f>
        <v/>
      </c>
      <c r="M45" s="88" t="str">
        <f>IF(input!$J$3&lt;&gt;0,E45/+input!$J$3,"")</f>
        <v/>
      </c>
      <c r="N45" s="96"/>
      <c r="O45" s="215"/>
      <c r="P45" s="215"/>
    </row>
    <row r="46" spans="1:16" x14ac:dyDescent="0.25">
      <c r="A46" s="212"/>
      <c r="B46" s="91">
        <f t="shared" si="8"/>
        <v>10</v>
      </c>
      <c r="C46" s="92">
        <f t="shared" si="5"/>
        <v>0</v>
      </c>
      <c r="D46" s="93">
        <f t="shared" si="6"/>
        <v>0</v>
      </c>
      <c r="E46" s="92">
        <f t="shared" si="7"/>
        <v>0</v>
      </c>
      <c r="F46" s="95"/>
      <c r="G46" s="215"/>
      <c r="H46" s="215"/>
      <c r="I46" s="96"/>
      <c r="J46" s="96"/>
      <c r="K46" s="88" t="str">
        <f>IF(input!$J$3&lt;&gt;0,C46/+input!$J$3,"")</f>
        <v/>
      </c>
      <c r="L46" s="88" t="str">
        <f>IF(input!$J$3&lt;&gt;0,D46/+input!$J$3,"")</f>
        <v/>
      </c>
      <c r="M46" s="88" t="str">
        <f>IF(input!$J$3&lt;&gt;0,E46/+input!$J$3,"")</f>
        <v/>
      </c>
      <c r="N46" s="96"/>
      <c r="O46" s="215"/>
      <c r="P46" s="215"/>
    </row>
    <row r="47" spans="1:16" x14ac:dyDescent="0.25">
      <c r="A47" s="212"/>
      <c r="B47" s="91">
        <f t="shared" si="8"/>
        <v>11</v>
      </c>
      <c r="C47" s="92">
        <f t="shared" si="5"/>
        <v>0</v>
      </c>
      <c r="D47" s="93">
        <f t="shared" si="6"/>
        <v>0</v>
      </c>
      <c r="E47" s="92">
        <f t="shared" si="7"/>
        <v>0</v>
      </c>
      <c r="F47" s="95"/>
      <c r="G47" s="215"/>
      <c r="H47" s="215"/>
      <c r="I47" s="96"/>
      <c r="J47" s="96"/>
      <c r="K47" s="88" t="str">
        <f>IF(input!$J$3&lt;&gt;0,C47/+input!$J$3,"")</f>
        <v/>
      </c>
      <c r="L47" s="88" t="str">
        <f>IF(input!$J$3&lt;&gt;0,D47/+input!$J$3,"")</f>
        <v/>
      </c>
      <c r="M47" s="88" t="str">
        <f>IF(input!$J$3&lt;&gt;0,E47/+input!$J$3,"")</f>
        <v/>
      </c>
      <c r="N47" s="96"/>
      <c r="O47" s="215"/>
      <c r="P47" s="215"/>
    </row>
    <row r="48" spans="1:16" x14ac:dyDescent="0.25">
      <c r="A48" s="213"/>
      <c r="B48" s="91">
        <f t="shared" si="8"/>
        <v>12</v>
      </c>
      <c r="C48" s="92">
        <f t="shared" si="5"/>
        <v>0</v>
      </c>
      <c r="D48" s="93">
        <f t="shared" si="6"/>
        <v>0</v>
      </c>
      <c r="E48" s="92">
        <f t="shared" si="7"/>
        <v>0</v>
      </c>
      <c r="F48" s="95"/>
      <c r="G48" s="216"/>
      <c r="H48" s="216"/>
      <c r="I48" s="96"/>
      <c r="J48" s="96"/>
      <c r="K48" s="88" t="str">
        <f>IF(input!$J$3&lt;&gt;0,C48/+input!$J$3,"")</f>
        <v/>
      </c>
      <c r="L48" s="88" t="str">
        <f>IF(input!$J$3&lt;&gt;0,D48/+input!$J$3,"")</f>
        <v/>
      </c>
      <c r="M48" s="88" t="str">
        <f>IF(input!$J$3&lt;&gt;0,E48/+input!$J$3,"")</f>
        <v/>
      </c>
      <c r="N48" s="96"/>
      <c r="O48" s="216"/>
      <c r="P48" s="216"/>
    </row>
    <row r="49" spans="3:7" x14ac:dyDescent="0.25">
      <c r="F49" s="46"/>
      <c r="G49" s="46"/>
    </row>
    <row r="50" spans="3:7" x14ac:dyDescent="0.25">
      <c r="C50" s="48"/>
      <c r="F50" s="46"/>
      <c r="G50" s="46"/>
    </row>
    <row r="51" spans="3:7" x14ac:dyDescent="0.25">
      <c r="F51" s="46"/>
      <c r="G51" s="46"/>
    </row>
    <row r="52" spans="3:7" x14ac:dyDescent="0.25">
      <c r="F52" s="46"/>
      <c r="G52" s="46"/>
    </row>
    <row r="53" spans="3:7" x14ac:dyDescent="0.25">
      <c r="F53" s="46"/>
      <c r="G53" s="46"/>
    </row>
    <row r="54" spans="3:7" x14ac:dyDescent="0.25">
      <c r="F54" s="46"/>
      <c r="G54" s="46"/>
    </row>
    <row r="55" spans="3:7" x14ac:dyDescent="0.25">
      <c r="F55" s="46"/>
      <c r="G55" s="46"/>
    </row>
    <row r="56" spans="3:7" x14ac:dyDescent="0.25">
      <c r="F56" s="46"/>
      <c r="G56" s="46"/>
    </row>
    <row r="57" spans="3:7" x14ac:dyDescent="0.25">
      <c r="F57" s="46"/>
      <c r="G57" s="46"/>
    </row>
    <row r="58" spans="3:7" x14ac:dyDescent="0.25">
      <c r="F58" s="46"/>
      <c r="G58" s="46"/>
    </row>
    <row r="59" spans="3:7" x14ac:dyDescent="0.25">
      <c r="F59" s="46"/>
      <c r="G59" s="46"/>
    </row>
    <row r="60" spans="3:7" x14ac:dyDescent="0.25">
      <c r="F60" s="46"/>
      <c r="G60" s="46"/>
    </row>
    <row r="61" spans="3:7" x14ac:dyDescent="0.25">
      <c r="F61" s="46"/>
      <c r="G61" s="46"/>
    </row>
    <row r="62" spans="3:7" x14ac:dyDescent="0.25">
      <c r="F62" s="46"/>
      <c r="G62" s="46"/>
    </row>
    <row r="63" spans="3:7" x14ac:dyDescent="0.25">
      <c r="F63" s="46"/>
      <c r="G63" s="46"/>
    </row>
    <row r="64" spans="3:7" x14ac:dyDescent="0.25">
      <c r="F64" s="46"/>
      <c r="G64" s="46"/>
    </row>
    <row r="65" spans="6:7" x14ac:dyDescent="0.25">
      <c r="F65" s="46"/>
      <c r="G65" s="46"/>
    </row>
    <row r="66" spans="6:7" x14ac:dyDescent="0.25">
      <c r="F66" s="46"/>
      <c r="G66" s="46"/>
    </row>
    <row r="67" spans="6:7" x14ac:dyDescent="0.25">
      <c r="F67" s="46"/>
      <c r="G67" s="46"/>
    </row>
    <row r="68" spans="6:7" x14ac:dyDescent="0.25">
      <c r="F68" s="46"/>
      <c r="G68" s="46"/>
    </row>
    <row r="69" spans="6:7" x14ac:dyDescent="0.25">
      <c r="F69" s="46"/>
      <c r="G69" s="46"/>
    </row>
    <row r="70" spans="6:7" x14ac:dyDescent="0.25">
      <c r="F70" s="46"/>
      <c r="G70" s="46"/>
    </row>
  </sheetData>
  <sheetProtection password="C6E8" sheet="1" objects="1" scenarios="1"/>
  <mergeCells count="20">
    <mergeCell ref="P13:P24"/>
    <mergeCell ref="O25:O36"/>
    <mergeCell ref="P25:P36"/>
    <mergeCell ref="O37:O48"/>
    <mergeCell ref="P37:P48"/>
    <mergeCell ref="K1:M1"/>
    <mergeCell ref="F1:H1"/>
    <mergeCell ref="O13:O24"/>
    <mergeCell ref="B3:F3"/>
    <mergeCell ref="B10:D10"/>
    <mergeCell ref="A13:A24"/>
    <mergeCell ref="B1:D1"/>
    <mergeCell ref="A25:A36"/>
    <mergeCell ref="A37:A48"/>
    <mergeCell ref="H13:H24"/>
    <mergeCell ref="G13:G24"/>
    <mergeCell ref="G25:G36"/>
    <mergeCell ref="H25:H36"/>
    <mergeCell ref="G37:G48"/>
    <mergeCell ref="H37:H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L32" sqref="L32"/>
    </sheetView>
  </sheetViews>
  <sheetFormatPr defaultColWidth="17.85546875" defaultRowHeight="15" x14ac:dyDescent="0.25"/>
  <cols>
    <col min="1" max="1" width="3.28515625" style="39" bestFit="1" customWidth="1"/>
    <col min="2" max="2" width="15.7109375" style="39" customWidth="1"/>
    <col min="3" max="5" width="15.7109375" style="37" customWidth="1"/>
    <col min="6" max="6" width="3.7109375" style="37" customWidth="1"/>
    <col min="7" max="7" width="15.7109375" style="37" customWidth="1"/>
    <col min="8" max="8" width="15.7109375" style="38" customWidth="1"/>
    <col min="9" max="10" width="5.7109375" style="37" customWidth="1"/>
    <col min="11" max="13" width="17.85546875" style="37"/>
    <col min="14" max="14" width="3.7109375" style="37" customWidth="1"/>
    <col min="15" max="16384" width="17.85546875" style="37"/>
  </cols>
  <sheetData>
    <row r="1" spans="1:16" ht="24.95" customHeight="1" x14ac:dyDescent="0.25">
      <c r="A1" s="36"/>
      <c r="B1" s="209">
        <f>+input!$D$1</f>
        <v>0</v>
      </c>
      <c r="C1" s="209"/>
      <c r="D1" s="209"/>
      <c r="F1" s="207" t="s">
        <v>78</v>
      </c>
      <c r="G1" s="207"/>
      <c r="H1" s="207"/>
      <c r="K1" s="207" t="s">
        <v>148</v>
      </c>
      <c r="L1" s="207"/>
      <c r="M1" s="207"/>
    </row>
    <row r="3" spans="1:16" x14ac:dyDescent="0.25">
      <c r="B3" s="217" t="s">
        <v>79</v>
      </c>
      <c r="C3" s="217"/>
      <c r="D3" s="217"/>
      <c r="E3" s="217"/>
      <c r="F3" s="217"/>
      <c r="G3" s="40"/>
      <c r="H3" s="40"/>
    </row>
    <row r="5" spans="1:16" x14ac:dyDescent="0.25">
      <c r="B5" s="41" t="s">
        <v>80</v>
      </c>
      <c r="E5" s="88">
        <f>+input!J49</f>
        <v>0</v>
      </c>
      <c r="M5" s="88" t="str">
        <f>IF(input!$J$3&lt;&gt;0,E5/+input!$J$3,"")</f>
        <v/>
      </c>
    </row>
    <row r="6" spans="1:16" x14ac:dyDescent="0.25">
      <c r="B6" s="41" t="s">
        <v>81</v>
      </c>
      <c r="E6" s="88">
        <f>+input!J51</f>
        <v>12</v>
      </c>
      <c r="M6" s="88">
        <f>+E6</f>
        <v>12</v>
      </c>
    </row>
    <row r="7" spans="1:16" x14ac:dyDescent="0.25">
      <c r="B7" s="41" t="s">
        <v>28</v>
      </c>
      <c r="E7" s="88">
        <f>+input!J53</f>
        <v>0</v>
      </c>
      <c r="M7" s="88">
        <f t="shared" ref="M7:M10" si="0">+E7</f>
        <v>0</v>
      </c>
    </row>
    <row r="8" spans="1:16" x14ac:dyDescent="0.25">
      <c r="B8" s="41" t="s">
        <v>82</v>
      </c>
      <c r="E8" s="89">
        <f>+input!J50</f>
        <v>0</v>
      </c>
      <c r="M8" s="89">
        <f t="shared" si="0"/>
        <v>0</v>
      </c>
    </row>
    <row r="9" spans="1:16" x14ac:dyDescent="0.25">
      <c r="B9" s="41" t="s">
        <v>83</v>
      </c>
      <c r="E9" s="88" t="e">
        <f>PMT(E8/E6,E7*E6,-E5)</f>
        <v>#NUM!</v>
      </c>
      <c r="M9" s="88" t="str">
        <f>IF(input!$J$3&lt;&gt;0,E9/+input!$J$3,"")</f>
        <v/>
      </c>
    </row>
    <row r="10" spans="1:16" ht="36" customHeight="1" x14ac:dyDescent="0.25">
      <c r="B10" s="218" t="s">
        <v>135</v>
      </c>
      <c r="C10" s="218"/>
      <c r="D10" s="218"/>
      <c r="E10" s="90">
        <f>+input!E52</f>
        <v>0</v>
      </c>
      <c r="M10" s="90">
        <f t="shared" si="0"/>
        <v>0</v>
      </c>
    </row>
    <row r="12" spans="1:16" s="45" customFormat="1" ht="30" x14ac:dyDescent="0.2">
      <c r="A12" s="42"/>
      <c r="B12" s="43" t="s">
        <v>136</v>
      </c>
      <c r="C12" s="43" t="s">
        <v>86</v>
      </c>
      <c r="D12" s="43" t="s">
        <v>85</v>
      </c>
      <c r="E12" s="43" t="s">
        <v>84</v>
      </c>
      <c r="F12" s="44"/>
      <c r="G12" s="43" t="s">
        <v>138</v>
      </c>
      <c r="H12" s="43" t="s">
        <v>137</v>
      </c>
      <c r="K12" s="43" t="s">
        <v>86</v>
      </c>
      <c r="L12" s="43" t="s">
        <v>85</v>
      </c>
      <c r="M12" s="43" t="s">
        <v>84</v>
      </c>
      <c r="N12" s="44"/>
      <c r="O12" s="43" t="s">
        <v>138</v>
      </c>
      <c r="P12" s="43" t="s">
        <v>137</v>
      </c>
    </row>
    <row r="13" spans="1:16" x14ac:dyDescent="0.25">
      <c r="A13" s="211" t="s">
        <v>103</v>
      </c>
      <c r="B13" s="91">
        <v>1</v>
      </c>
      <c r="C13" s="92">
        <f>IF(B13&gt;=$E$10,IF(ROUND(E5,1)&gt;0,$E$9-D13,0),0)</f>
        <v>0</v>
      </c>
      <c r="D13" s="93">
        <f>+IF(B13&gt;=$E$10,$E$5*$E$8/$E$6,0)</f>
        <v>0</v>
      </c>
      <c r="E13" s="94">
        <f>E5-C13</f>
        <v>0</v>
      </c>
      <c r="F13" s="95"/>
      <c r="G13" s="214">
        <f>SUM(C13:C24)</f>
        <v>0</v>
      </c>
      <c r="H13" s="214">
        <f>SUM(D13:D24)</f>
        <v>0</v>
      </c>
      <c r="I13" s="96"/>
      <c r="J13" s="96"/>
      <c r="K13" s="88" t="str">
        <f>IF(input!$J$3&lt;&gt;0,C13/+input!$J$3,"")</f>
        <v/>
      </c>
      <c r="L13" s="88" t="str">
        <f>IF(input!$J$3&lt;&gt;0,D13/+input!$J$3,"")</f>
        <v/>
      </c>
      <c r="M13" s="88" t="str">
        <f>IF(input!$J$3&lt;&gt;0,E13/+input!$J$3,"")</f>
        <v/>
      </c>
      <c r="N13" s="96"/>
      <c r="O13" s="214">
        <f>SUM(K13:K24)</f>
        <v>0</v>
      </c>
      <c r="P13" s="214">
        <f>SUM(L13:L24)</f>
        <v>0</v>
      </c>
    </row>
    <row r="14" spans="1:16" x14ac:dyDescent="0.25">
      <c r="A14" s="212"/>
      <c r="B14" s="91">
        <f>1+B13</f>
        <v>2</v>
      </c>
      <c r="C14" s="92">
        <f t="shared" ref="C14:C24" si="1">IF(B14&gt;=$E$10,IF(ROUND(E13,1)&gt;0,$E$9-D14,0),0)</f>
        <v>0</v>
      </c>
      <c r="D14" s="93">
        <f t="shared" ref="D14:D24" si="2">+IF(B14&gt;=$E$10,E13*$E$8/$E$6,0)</f>
        <v>0</v>
      </c>
      <c r="E14" s="92">
        <f t="shared" ref="E14:E36" si="3">E13-C14</f>
        <v>0</v>
      </c>
      <c r="F14" s="95"/>
      <c r="G14" s="215"/>
      <c r="H14" s="215"/>
      <c r="I14" s="96"/>
      <c r="J14" s="96"/>
      <c r="K14" s="88" t="str">
        <f>IF(input!$J$3&lt;&gt;0,C14/+input!$J$3,"")</f>
        <v/>
      </c>
      <c r="L14" s="88" t="str">
        <f>IF(input!$J$3&lt;&gt;0,D14/+input!$J$3,"")</f>
        <v/>
      </c>
      <c r="M14" s="88" t="str">
        <f>IF(input!$J$3&lt;&gt;0,E14/+input!$J$3,"")</f>
        <v/>
      </c>
      <c r="N14" s="96"/>
      <c r="O14" s="215"/>
      <c r="P14" s="215"/>
    </row>
    <row r="15" spans="1:16" x14ac:dyDescent="0.25">
      <c r="A15" s="212"/>
      <c r="B15" s="91">
        <f t="shared" ref="B15:B36" si="4">1+B14</f>
        <v>3</v>
      </c>
      <c r="C15" s="92">
        <f t="shared" si="1"/>
        <v>0</v>
      </c>
      <c r="D15" s="93">
        <f t="shared" si="2"/>
        <v>0</v>
      </c>
      <c r="E15" s="92">
        <f t="shared" si="3"/>
        <v>0</v>
      </c>
      <c r="F15" s="95"/>
      <c r="G15" s="215"/>
      <c r="H15" s="215"/>
      <c r="I15" s="96"/>
      <c r="J15" s="96"/>
      <c r="K15" s="88" t="str">
        <f>IF(input!$J$3&lt;&gt;0,C15/+input!$J$3,"")</f>
        <v/>
      </c>
      <c r="L15" s="88" t="str">
        <f>IF(input!$J$3&lt;&gt;0,D15/+input!$J$3,"")</f>
        <v/>
      </c>
      <c r="M15" s="88" t="str">
        <f>IF(input!$J$3&lt;&gt;0,E15/+input!$J$3,"")</f>
        <v/>
      </c>
      <c r="N15" s="96"/>
      <c r="O15" s="215"/>
      <c r="P15" s="215"/>
    </row>
    <row r="16" spans="1:16" x14ac:dyDescent="0.25">
      <c r="A16" s="212"/>
      <c r="B16" s="91">
        <f t="shared" si="4"/>
        <v>4</v>
      </c>
      <c r="C16" s="92">
        <f t="shared" si="1"/>
        <v>0</v>
      </c>
      <c r="D16" s="93">
        <f t="shared" si="2"/>
        <v>0</v>
      </c>
      <c r="E16" s="92">
        <f t="shared" si="3"/>
        <v>0</v>
      </c>
      <c r="F16" s="95"/>
      <c r="G16" s="215"/>
      <c r="H16" s="215"/>
      <c r="I16" s="96"/>
      <c r="J16" s="96"/>
      <c r="K16" s="88" t="str">
        <f>IF(input!$J$3&lt;&gt;0,C16/+input!$J$3,"")</f>
        <v/>
      </c>
      <c r="L16" s="88" t="str">
        <f>IF(input!$J$3&lt;&gt;0,D16/+input!$J$3,"")</f>
        <v/>
      </c>
      <c r="M16" s="88" t="str">
        <f>IF(input!$J$3&lt;&gt;0,E16/+input!$J$3,"")</f>
        <v/>
      </c>
      <c r="N16" s="96"/>
      <c r="O16" s="215"/>
      <c r="P16" s="215"/>
    </row>
    <row r="17" spans="1:16" x14ac:dyDescent="0.25">
      <c r="A17" s="212"/>
      <c r="B17" s="91">
        <f t="shared" si="4"/>
        <v>5</v>
      </c>
      <c r="C17" s="92">
        <f t="shared" si="1"/>
        <v>0</v>
      </c>
      <c r="D17" s="93">
        <f t="shared" si="2"/>
        <v>0</v>
      </c>
      <c r="E17" s="94">
        <f t="shared" si="3"/>
        <v>0</v>
      </c>
      <c r="F17" s="95"/>
      <c r="G17" s="215"/>
      <c r="H17" s="215"/>
      <c r="I17" s="96"/>
      <c r="J17" s="96"/>
      <c r="K17" s="88" t="str">
        <f>IF(input!$J$3&lt;&gt;0,C17/+input!$J$3,"")</f>
        <v/>
      </c>
      <c r="L17" s="88" t="str">
        <f>IF(input!$J$3&lt;&gt;0,D17/+input!$J$3,"")</f>
        <v/>
      </c>
      <c r="M17" s="88" t="str">
        <f>IF(input!$J$3&lt;&gt;0,E17/+input!$J$3,"")</f>
        <v/>
      </c>
      <c r="N17" s="96"/>
      <c r="O17" s="215"/>
      <c r="P17" s="215"/>
    </row>
    <row r="18" spans="1:16" x14ac:dyDescent="0.25">
      <c r="A18" s="212"/>
      <c r="B18" s="91">
        <f t="shared" si="4"/>
        <v>6</v>
      </c>
      <c r="C18" s="92">
        <f t="shared" si="1"/>
        <v>0</v>
      </c>
      <c r="D18" s="93">
        <f t="shared" si="2"/>
        <v>0</v>
      </c>
      <c r="E18" s="92">
        <f t="shared" si="3"/>
        <v>0</v>
      </c>
      <c r="F18" s="95"/>
      <c r="G18" s="215"/>
      <c r="H18" s="215"/>
      <c r="I18" s="96"/>
      <c r="J18" s="96"/>
      <c r="K18" s="88" t="str">
        <f>IF(input!$J$3&lt;&gt;0,C18/+input!$J$3,"")</f>
        <v/>
      </c>
      <c r="L18" s="88" t="str">
        <f>IF(input!$J$3&lt;&gt;0,D18/+input!$J$3,"")</f>
        <v/>
      </c>
      <c r="M18" s="88" t="str">
        <f>IF(input!$J$3&lt;&gt;0,E18/+input!$J$3,"")</f>
        <v/>
      </c>
      <c r="N18" s="96"/>
      <c r="O18" s="215"/>
      <c r="P18" s="215"/>
    </row>
    <row r="19" spans="1:16" x14ac:dyDescent="0.25">
      <c r="A19" s="212"/>
      <c r="B19" s="91">
        <f t="shared" si="4"/>
        <v>7</v>
      </c>
      <c r="C19" s="92">
        <f t="shared" si="1"/>
        <v>0</v>
      </c>
      <c r="D19" s="93">
        <f t="shared" si="2"/>
        <v>0</v>
      </c>
      <c r="E19" s="92">
        <f t="shared" si="3"/>
        <v>0</v>
      </c>
      <c r="F19" s="95"/>
      <c r="G19" s="215"/>
      <c r="H19" s="215"/>
      <c r="I19" s="96"/>
      <c r="J19" s="96"/>
      <c r="K19" s="88" t="str">
        <f>IF(input!$J$3&lt;&gt;0,C19/+input!$J$3,"")</f>
        <v/>
      </c>
      <c r="L19" s="88" t="str">
        <f>IF(input!$J$3&lt;&gt;0,D19/+input!$J$3,"")</f>
        <v/>
      </c>
      <c r="M19" s="88" t="str">
        <f>IF(input!$J$3&lt;&gt;0,E19/+input!$J$3,"")</f>
        <v/>
      </c>
      <c r="N19" s="96"/>
      <c r="O19" s="215"/>
      <c r="P19" s="215"/>
    </row>
    <row r="20" spans="1:16" x14ac:dyDescent="0.25">
      <c r="A20" s="212"/>
      <c r="B20" s="91">
        <f t="shared" si="4"/>
        <v>8</v>
      </c>
      <c r="C20" s="92">
        <f t="shared" si="1"/>
        <v>0</v>
      </c>
      <c r="D20" s="93">
        <f t="shared" si="2"/>
        <v>0</v>
      </c>
      <c r="E20" s="92">
        <f t="shared" si="3"/>
        <v>0</v>
      </c>
      <c r="F20" s="95"/>
      <c r="G20" s="215"/>
      <c r="H20" s="215"/>
      <c r="I20" s="96"/>
      <c r="J20" s="96"/>
      <c r="K20" s="88" t="str">
        <f>IF(input!$J$3&lt;&gt;0,C20/+input!$J$3,"")</f>
        <v/>
      </c>
      <c r="L20" s="88" t="str">
        <f>IF(input!$J$3&lt;&gt;0,D20/+input!$J$3,"")</f>
        <v/>
      </c>
      <c r="M20" s="88" t="str">
        <f>IF(input!$J$3&lt;&gt;0,E20/+input!$J$3,"")</f>
        <v/>
      </c>
      <c r="N20" s="96"/>
      <c r="O20" s="215"/>
      <c r="P20" s="215"/>
    </row>
    <row r="21" spans="1:16" x14ac:dyDescent="0.25">
      <c r="A21" s="212"/>
      <c r="B21" s="91">
        <f t="shared" si="4"/>
        <v>9</v>
      </c>
      <c r="C21" s="92">
        <f t="shared" si="1"/>
        <v>0</v>
      </c>
      <c r="D21" s="93">
        <f t="shared" si="2"/>
        <v>0</v>
      </c>
      <c r="E21" s="94">
        <f t="shared" si="3"/>
        <v>0</v>
      </c>
      <c r="F21" s="95"/>
      <c r="G21" s="215"/>
      <c r="H21" s="215"/>
      <c r="I21" s="96"/>
      <c r="J21" s="96"/>
      <c r="K21" s="88" t="str">
        <f>IF(input!$J$3&lt;&gt;0,C21/+input!$J$3,"")</f>
        <v/>
      </c>
      <c r="L21" s="88" t="str">
        <f>IF(input!$J$3&lt;&gt;0,D21/+input!$J$3,"")</f>
        <v/>
      </c>
      <c r="M21" s="88" t="str">
        <f>IF(input!$J$3&lt;&gt;0,E21/+input!$J$3,"")</f>
        <v/>
      </c>
      <c r="N21" s="96"/>
      <c r="O21" s="215"/>
      <c r="P21" s="215"/>
    </row>
    <row r="22" spans="1:16" x14ac:dyDescent="0.25">
      <c r="A22" s="212"/>
      <c r="B22" s="91">
        <f t="shared" si="4"/>
        <v>10</v>
      </c>
      <c r="C22" s="92">
        <f t="shared" si="1"/>
        <v>0</v>
      </c>
      <c r="D22" s="93">
        <f t="shared" si="2"/>
        <v>0</v>
      </c>
      <c r="E22" s="92">
        <f t="shared" si="3"/>
        <v>0</v>
      </c>
      <c r="F22" s="95"/>
      <c r="G22" s="215"/>
      <c r="H22" s="215"/>
      <c r="I22" s="96"/>
      <c r="J22" s="96"/>
      <c r="K22" s="88" t="str">
        <f>IF(input!$J$3&lt;&gt;0,C22/+input!$J$3,"")</f>
        <v/>
      </c>
      <c r="L22" s="88" t="str">
        <f>IF(input!$J$3&lt;&gt;0,D22/+input!$J$3,"")</f>
        <v/>
      </c>
      <c r="M22" s="88" t="str">
        <f>IF(input!$J$3&lt;&gt;0,E22/+input!$J$3,"")</f>
        <v/>
      </c>
      <c r="N22" s="96"/>
      <c r="O22" s="215"/>
      <c r="P22" s="215"/>
    </row>
    <row r="23" spans="1:16" x14ac:dyDescent="0.25">
      <c r="A23" s="212"/>
      <c r="B23" s="91">
        <f t="shared" si="4"/>
        <v>11</v>
      </c>
      <c r="C23" s="92">
        <f t="shared" si="1"/>
        <v>0</v>
      </c>
      <c r="D23" s="93">
        <f t="shared" si="2"/>
        <v>0</v>
      </c>
      <c r="E23" s="92">
        <f t="shared" si="3"/>
        <v>0</v>
      </c>
      <c r="F23" s="95"/>
      <c r="G23" s="215"/>
      <c r="H23" s="215"/>
      <c r="I23" s="96"/>
      <c r="J23" s="96"/>
      <c r="K23" s="88" t="str">
        <f>IF(input!$J$3&lt;&gt;0,C23/+input!$J$3,"")</f>
        <v/>
      </c>
      <c r="L23" s="88" t="str">
        <f>IF(input!$J$3&lt;&gt;0,D23/+input!$J$3,"")</f>
        <v/>
      </c>
      <c r="M23" s="88" t="str">
        <f>IF(input!$J$3&lt;&gt;0,E23/+input!$J$3,"")</f>
        <v/>
      </c>
      <c r="N23" s="96"/>
      <c r="O23" s="215"/>
      <c r="P23" s="215"/>
    </row>
    <row r="24" spans="1:16" x14ac:dyDescent="0.25">
      <c r="A24" s="213"/>
      <c r="B24" s="91">
        <f t="shared" si="4"/>
        <v>12</v>
      </c>
      <c r="C24" s="92">
        <f t="shared" si="1"/>
        <v>0</v>
      </c>
      <c r="D24" s="93">
        <f t="shared" si="2"/>
        <v>0</v>
      </c>
      <c r="E24" s="92">
        <f t="shared" si="3"/>
        <v>0</v>
      </c>
      <c r="F24" s="95"/>
      <c r="G24" s="216"/>
      <c r="H24" s="216"/>
      <c r="I24" s="96"/>
      <c r="J24" s="96"/>
      <c r="K24" s="88" t="str">
        <f>IF(input!$J$3&lt;&gt;0,C24/+input!$J$3,"")</f>
        <v/>
      </c>
      <c r="L24" s="88" t="str">
        <f>IF(input!$J$3&lt;&gt;0,D24/+input!$J$3,"")</f>
        <v/>
      </c>
      <c r="M24" s="88" t="str">
        <f>IF(input!$J$3&lt;&gt;0,E24/+input!$J$3,"")</f>
        <v/>
      </c>
      <c r="N24" s="96"/>
      <c r="O24" s="216"/>
      <c r="P24" s="216"/>
    </row>
    <row r="25" spans="1:16" x14ac:dyDescent="0.25">
      <c r="A25" s="211" t="s">
        <v>102</v>
      </c>
      <c r="B25" s="91">
        <v>1</v>
      </c>
      <c r="C25" s="92">
        <f t="shared" ref="C25:C36" si="5">+IF(ROUND(E24,1)&gt;0,$E$9-D25,0)</f>
        <v>0</v>
      </c>
      <c r="D25" s="93">
        <f t="shared" ref="D25:D36" si="6">+E24*$E$8/$E$6</f>
        <v>0</v>
      </c>
      <c r="E25" s="94">
        <f t="shared" si="3"/>
        <v>0</v>
      </c>
      <c r="F25" s="95"/>
      <c r="G25" s="214">
        <f>SUM(C25:C36)</f>
        <v>0</v>
      </c>
      <c r="H25" s="214">
        <f>SUM(D25:D36)</f>
        <v>0</v>
      </c>
      <c r="I25" s="96"/>
      <c r="J25" s="96"/>
      <c r="K25" s="88" t="str">
        <f>IF(input!$J$3&lt;&gt;0,C25/+input!$J$3,"")</f>
        <v/>
      </c>
      <c r="L25" s="88" t="str">
        <f>IF(input!$J$3&lt;&gt;0,D25/+input!$J$3,"")</f>
        <v/>
      </c>
      <c r="M25" s="88" t="str">
        <f>IF(input!$J$3&lt;&gt;0,E25/+input!$J$3,"")</f>
        <v/>
      </c>
      <c r="N25" s="96"/>
      <c r="O25" s="214">
        <f>SUM(K25:K36)</f>
        <v>0</v>
      </c>
      <c r="P25" s="214">
        <f>SUM(L25:L36)</f>
        <v>0</v>
      </c>
    </row>
    <row r="26" spans="1:16" x14ac:dyDescent="0.25">
      <c r="A26" s="212"/>
      <c r="B26" s="91">
        <f>1+B25</f>
        <v>2</v>
      </c>
      <c r="C26" s="92">
        <f t="shared" si="5"/>
        <v>0</v>
      </c>
      <c r="D26" s="93">
        <f t="shared" si="6"/>
        <v>0</v>
      </c>
      <c r="E26" s="92">
        <f t="shared" si="3"/>
        <v>0</v>
      </c>
      <c r="F26" s="95"/>
      <c r="G26" s="215"/>
      <c r="H26" s="215"/>
      <c r="I26" s="96"/>
      <c r="J26" s="96"/>
      <c r="K26" s="88" t="str">
        <f>IF(input!$J$3&lt;&gt;0,C26/+input!$J$3,"")</f>
        <v/>
      </c>
      <c r="L26" s="88" t="str">
        <f>IF(input!$J$3&lt;&gt;0,D26/+input!$J$3,"")</f>
        <v/>
      </c>
      <c r="M26" s="88" t="str">
        <f>IF(input!$J$3&lt;&gt;0,E26/+input!$J$3,"")</f>
        <v/>
      </c>
      <c r="N26" s="96"/>
      <c r="O26" s="215"/>
      <c r="P26" s="215"/>
    </row>
    <row r="27" spans="1:16" x14ac:dyDescent="0.25">
      <c r="A27" s="212"/>
      <c r="B27" s="91">
        <f t="shared" si="4"/>
        <v>3</v>
      </c>
      <c r="C27" s="92">
        <f t="shared" si="5"/>
        <v>0</v>
      </c>
      <c r="D27" s="93">
        <f t="shared" si="6"/>
        <v>0</v>
      </c>
      <c r="E27" s="92">
        <f t="shared" si="3"/>
        <v>0</v>
      </c>
      <c r="F27" s="95"/>
      <c r="G27" s="215"/>
      <c r="H27" s="215"/>
      <c r="I27" s="96"/>
      <c r="J27" s="96"/>
      <c r="K27" s="88" t="str">
        <f>IF(input!$J$3&lt;&gt;0,C27/+input!$J$3,"")</f>
        <v/>
      </c>
      <c r="L27" s="88" t="str">
        <f>IF(input!$J$3&lt;&gt;0,D27/+input!$J$3,"")</f>
        <v/>
      </c>
      <c r="M27" s="88" t="str">
        <f>IF(input!$J$3&lt;&gt;0,E27/+input!$J$3,"")</f>
        <v/>
      </c>
      <c r="N27" s="96"/>
      <c r="O27" s="215"/>
      <c r="P27" s="215"/>
    </row>
    <row r="28" spans="1:16" x14ac:dyDescent="0.25">
      <c r="A28" s="212"/>
      <c r="B28" s="91">
        <f t="shared" si="4"/>
        <v>4</v>
      </c>
      <c r="C28" s="92">
        <f t="shared" si="5"/>
        <v>0</v>
      </c>
      <c r="D28" s="93">
        <f t="shared" si="6"/>
        <v>0</v>
      </c>
      <c r="E28" s="92">
        <f t="shared" si="3"/>
        <v>0</v>
      </c>
      <c r="F28" s="95"/>
      <c r="G28" s="215"/>
      <c r="H28" s="215"/>
      <c r="I28" s="96"/>
      <c r="J28" s="96"/>
      <c r="K28" s="88" t="str">
        <f>IF(input!$J$3&lt;&gt;0,C28/+input!$J$3,"")</f>
        <v/>
      </c>
      <c r="L28" s="88" t="str">
        <f>IF(input!$J$3&lt;&gt;0,D28/+input!$J$3,"")</f>
        <v/>
      </c>
      <c r="M28" s="88" t="str">
        <f>IF(input!$J$3&lt;&gt;0,E28/+input!$J$3,"")</f>
        <v/>
      </c>
      <c r="N28" s="96"/>
      <c r="O28" s="215"/>
      <c r="P28" s="215"/>
    </row>
    <row r="29" spans="1:16" x14ac:dyDescent="0.25">
      <c r="A29" s="212"/>
      <c r="B29" s="91">
        <f t="shared" si="4"/>
        <v>5</v>
      </c>
      <c r="C29" s="92">
        <f t="shared" si="5"/>
        <v>0</v>
      </c>
      <c r="D29" s="93">
        <f t="shared" si="6"/>
        <v>0</v>
      </c>
      <c r="E29" s="94">
        <f t="shared" si="3"/>
        <v>0</v>
      </c>
      <c r="F29" s="95"/>
      <c r="G29" s="215"/>
      <c r="H29" s="215"/>
      <c r="I29" s="96"/>
      <c r="J29" s="96"/>
      <c r="K29" s="88" t="str">
        <f>IF(input!$J$3&lt;&gt;0,C29/+input!$J$3,"")</f>
        <v/>
      </c>
      <c r="L29" s="88" t="str">
        <f>IF(input!$J$3&lt;&gt;0,D29/+input!$J$3,"")</f>
        <v/>
      </c>
      <c r="M29" s="88" t="str">
        <f>IF(input!$J$3&lt;&gt;0,E29/+input!$J$3,"")</f>
        <v/>
      </c>
      <c r="N29" s="96"/>
      <c r="O29" s="215"/>
      <c r="P29" s="215"/>
    </row>
    <row r="30" spans="1:16" x14ac:dyDescent="0.25">
      <c r="A30" s="212"/>
      <c r="B30" s="91">
        <f t="shared" si="4"/>
        <v>6</v>
      </c>
      <c r="C30" s="92">
        <f t="shared" si="5"/>
        <v>0</v>
      </c>
      <c r="D30" s="93">
        <f t="shared" si="6"/>
        <v>0</v>
      </c>
      <c r="E30" s="92">
        <f t="shared" si="3"/>
        <v>0</v>
      </c>
      <c r="F30" s="95"/>
      <c r="G30" s="215"/>
      <c r="H30" s="215"/>
      <c r="I30" s="96"/>
      <c r="J30" s="96"/>
      <c r="K30" s="88" t="str">
        <f>IF(input!$J$3&lt;&gt;0,C30/+input!$J$3,"")</f>
        <v/>
      </c>
      <c r="L30" s="88" t="str">
        <f>IF(input!$J$3&lt;&gt;0,D30/+input!$J$3,"")</f>
        <v/>
      </c>
      <c r="M30" s="88" t="str">
        <f>IF(input!$J$3&lt;&gt;0,E30/+input!$J$3,"")</f>
        <v/>
      </c>
      <c r="N30" s="96"/>
      <c r="O30" s="215"/>
      <c r="P30" s="215"/>
    </row>
    <row r="31" spans="1:16" x14ac:dyDescent="0.25">
      <c r="A31" s="212"/>
      <c r="B31" s="91">
        <f t="shared" si="4"/>
        <v>7</v>
      </c>
      <c r="C31" s="92">
        <f t="shared" si="5"/>
        <v>0</v>
      </c>
      <c r="D31" s="93">
        <f t="shared" si="6"/>
        <v>0</v>
      </c>
      <c r="E31" s="92">
        <f t="shared" si="3"/>
        <v>0</v>
      </c>
      <c r="F31" s="95"/>
      <c r="G31" s="215"/>
      <c r="H31" s="215"/>
      <c r="I31" s="96"/>
      <c r="J31" s="96"/>
      <c r="K31" s="88" t="str">
        <f>IF(input!$J$3&lt;&gt;0,C31/+input!$J$3,"")</f>
        <v/>
      </c>
      <c r="L31" s="88" t="str">
        <f>IF(input!$J$3&lt;&gt;0,D31/+input!$J$3,"")</f>
        <v/>
      </c>
      <c r="M31" s="88" t="str">
        <f>IF(input!$J$3&lt;&gt;0,E31/+input!$J$3,"")</f>
        <v/>
      </c>
      <c r="N31" s="96"/>
      <c r="O31" s="215"/>
      <c r="P31" s="215"/>
    </row>
    <row r="32" spans="1:16" x14ac:dyDescent="0.25">
      <c r="A32" s="212"/>
      <c r="B32" s="91">
        <f t="shared" si="4"/>
        <v>8</v>
      </c>
      <c r="C32" s="92">
        <f t="shared" si="5"/>
        <v>0</v>
      </c>
      <c r="D32" s="93">
        <f t="shared" si="6"/>
        <v>0</v>
      </c>
      <c r="E32" s="92">
        <f t="shared" si="3"/>
        <v>0</v>
      </c>
      <c r="F32" s="95"/>
      <c r="G32" s="215"/>
      <c r="H32" s="215"/>
      <c r="I32" s="96"/>
      <c r="J32" s="96"/>
      <c r="K32" s="88" t="str">
        <f>IF(input!$J$3&lt;&gt;0,C32/+input!$J$3,"")</f>
        <v/>
      </c>
      <c r="L32" s="88" t="str">
        <f>IF(input!$J$3&lt;&gt;0,D32/+input!$J$3,"")</f>
        <v/>
      </c>
      <c r="M32" s="88" t="str">
        <f>IF(input!$J$3&lt;&gt;0,E32/+input!$J$3,"")</f>
        <v/>
      </c>
      <c r="N32" s="96"/>
      <c r="O32" s="215"/>
      <c r="P32" s="215"/>
    </row>
    <row r="33" spans="1:16" x14ac:dyDescent="0.25">
      <c r="A33" s="212"/>
      <c r="B33" s="91">
        <f t="shared" si="4"/>
        <v>9</v>
      </c>
      <c r="C33" s="92">
        <f t="shared" si="5"/>
        <v>0</v>
      </c>
      <c r="D33" s="93">
        <f t="shared" si="6"/>
        <v>0</v>
      </c>
      <c r="E33" s="92">
        <f t="shared" si="3"/>
        <v>0</v>
      </c>
      <c r="F33" s="95"/>
      <c r="G33" s="215"/>
      <c r="H33" s="215"/>
      <c r="I33" s="96"/>
      <c r="J33" s="96"/>
      <c r="K33" s="88" t="str">
        <f>IF(input!$J$3&lt;&gt;0,C33/+input!$J$3,"")</f>
        <v/>
      </c>
      <c r="L33" s="88" t="str">
        <f>IF(input!$J$3&lt;&gt;0,D33/+input!$J$3,"")</f>
        <v/>
      </c>
      <c r="M33" s="88" t="str">
        <f>IF(input!$J$3&lt;&gt;0,E33/+input!$J$3,"")</f>
        <v/>
      </c>
      <c r="N33" s="96"/>
      <c r="O33" s="215"/>
      <c r="P33" s="215"/>
    </row>
    <row r="34" spans="1:16" x14ac:dyDescent="0.25">
      <c r="A34" s="212"/>
      <c r="B34" s="91">
        <f t="shared" si="4"/>
        <v>10</v>
      </c>
      <c r="C34" s="92">
        <f t="shared" si="5"/>
        <v>0</v>
      </c>
      <c r="D34" s="93">
        <f t="shared" si="6"/>
        <v>0</v>
      </c>
      <c r="E34" s="92">
        <f t="shared" si="3"/>
        <v>0</v>
      </c>
      <c r="F34" s="97"/>
      <c r="G34" s="215"/>
      <c r="H34" s="215"/>
      <c r="I34" s="96"/>
      <c r="J34" s="96"/>
      <c r="K34" s="88" t="str">
        <f>IF(input!$J$3&lt;&gt;0,C34/+input!$J$3,"")</f>
        <v/>
      </c>
      <c r="L34" s="88" t="str">
        <f>IF(input!$J$3&lt;&gt;0,D34/+input!$J$3,"")</f>
        <v/>
      </c>
      <c r="M34" s="88" t="str">
        <f>IF(input!$J$3&lt;&gt;0,E34/+input!$J$3,"")</f>
        <v/>
      </c>
      <c r="N34" s="96"/>
      <c r="O34" s="215"/>
      <c r="P34" s="215"/>
    </row>
    <row r="35" spans="1:16" x14ac:dyDescent="0.25">
      <c r="A35" s="212"/>
      <c r="B35" s="91">
        <f t="shared" si="4"/>
        <v>11</v>
      </c>
      <c r="C35" s="92">
        <f t="shared" si="5"/>
        <v>0</v>
      </c>
      <c r="D35" s="93">
        <f t="shared" si="6"/>
        <v>0</v>
      </c>
      <c r="E35" s="92">
        <f t="shared" si="3"/>
        <v>0</v>
      </c>
      <c r="F35" s="95"/>
      <c r="G35" s="215"/>
      <c r="H35" s="215"/>
      <c r="I35" s="96"/>
      <c r="J35" s="96"/>
      <c r="K35" s="88" t="str">
        <f>IF(input!$J$3&lt;&gt;0,C35/+input!$J$3,"")</f>
        <v/>
      </c>
      <c r="L35" s="88" t="str">
        <f>IF(input!$J$3&lt;&gt;0,D35/+input!$J$3,"")</f>
        <v/>
      </c>
      <c r="M35" s="88" t="str">
        <f>IF(input!$J$3&lt;&gt;0,E35/+input!$J$3,"")</f>
        <v/>
      </c>
      <c r="N35" s="96"/>
      <c r="O35" s="215"/>
      <c r="P35" s="215"/>
    </row>
    <row r="36" spans="1:16" x14ac:dyDescent="0.25">
      <c r="A36" s="213"/>
      <c r="B36" s="91">
        <f t="shared" si="4"/>
        <v>12</v>
      </c>
      <c r="C36" s="92">
        <f t="shared" si="5"/>
        <v>0</v>
      </c>
      <c r="D36" s="93">
        <f t="shared" si="6"/>
        <v>0</v>
      </c>
      <c r="E36" s="92">
        <f t="shared" si="3"/>
        <v>0</v>
      </c>
      <c r="F36" s="95"/>
      <c r="G36" s="216"/>
      <c r="H36" s="216"/>
      <c r="I36" s="96"/>
      <c r="J36" s="96"/>
      <c r="K36" s="88" t="str">
        <f>IF(input!$J$3&lt;&gt;0,C36/+input!$J$3,"")</f>
        <v/>
      </c>
      <c r="L36" s="88" t="str">
        <f>IF(input!$J$3&lt;&gt;0,D36/+input!$J$3,"")</f>
        <v/>
      </c>
      <c r="M36" s="88" t="str">
        <f>IF(input!$J$3&lt;&gt;0,E36/+input!$J$3,"")</f>
        <v/>
      </c>
      <c r="N36" s="96"/>
      <c r="O36" s="216"/>
      <c r="P36" s="216"/>
    </row>
    <row r="37" spans="1:16" x14ac:dyDescent="0.25">
      <c r="F37" s="46"/>
      <c r="G37" s="46"/>
    </row>
    <row r="38" spans="1:16" x14ac:dyDescent="0.25">
      <c r="C38" s="48"/>
      <c r="F38" s="46"/>
      <c r="G38" s="46"/>
    </row>
    <row r="39" spans="1:16" x14ac:dyDescent="0.25">
      <c r="F39" s="46"/>
      <c r="G39" s="46"/>
    </row>
    <row r="40" spans="1:16" x14ac:dyDescent="0.25">
      <c r="F40" s="46"/>
      <c r="G40" s="46"/>
    </row>
    <row r="41" spans="1:16" x14ac:dyDescent="0.25">
      <c r="F41" s="46"/>
      <c r="G41" s="46"/>
    </row>
    <row r="42" spans="1:16" x14ac:dyDescent="0.25">
      <c r="F42" s="46"/>
      <c r="G42" s="46"/>
    </row>
    <row r="43" spans="1:16" x14ac:dyDescent="0.25">
      <c r="F43" s="46"/>
      <c r="G43" s="46"/>
    </row>
    <row r="44" spans="1:16" x14ac:dyDescent="0.25">
      <c r="F44" s="46"/>
      <c r="G44" s="46"/>
    </row>
    <row r="45" spans="1:16" x14ac:dyDescent="0.25">
      <c r="F45" s="46"/>
      <c r="G45" s="46"/>
    </row>
    <row r="46" spans="1:16" x14ac:dyDescent="0.25">
      <c r="F46" s="46"/>
      <c r="G46" s="46"/>
    </row>
    <row r="47" spans="1:16" x14ac:dyDescent="0.25">
      <c r="F47" s="46"/>
      <c r="G47" s="46"/>
    </row>
    <row r="48" spans="1:16" x14ac:dyDescent="0.25">
      <c r="F48" s="46"/>
      <c r="G48" s="46"/>
    </row>
    <row r="49" spans="6:7" x14ac:dyDescent="0.25">
      <c r="F49" s="46"/>
      <c r="G49" s="46"/>
    </row>
    <row r="50" spans="6:7" x14ac:dyDescent="0.25">
      <c r="F50" s="46"/>
      <c r="G50" s="46"/>
    </row>
    <row r="51" spans="6:7" x14ac:dyDescent="0.25">
      <c r="F51" s="46"/>
      <c r="G51" s="46"/>
    </row>
    <row r="52" spans="6:7" x14ac:dyDescent="0.25">
      <c r="F52" s="46"/>
      <c r="G52" s="46"/>
    </row>
    <row r="53" spans="6:7" x14ac:dyDescent="0.25">
      <c r="F53" s="46"/>
      <c r="G53" s="46"/>
    </row>
    <row r="54" spans="6:7" x14ac:dyDescent="0.25">
      <c r="F54" s="46"/>
      <c r="G54" s="46"/>
    </row>
    <row r="55" spans="6:7" x14ac:dyDescent="0.25">
      <c r="F55" s="46"/>
      <c r="G55" s="46"/>
    </row>
    <row r="56" spans="6:7" x14ac:dyDescent="0.25">
      <c r="F56" s="46"/>
      <c r="G56" s="46"/>
    </row>
    <row r="57" spans="6:7" x14ac:dyDescent="0.25">
      <c r="F57" s="46"/>
      <c r="G57" s="46"/>
    </row>
    <row r="58" spans="6:7" x14ac:dyDescent="0.25">
      <c r="F58" s="46"/>
      <c r="G58" s="46"/>
    </row>
  </sheetData>
  <sheetProtection password="C6E8" sheet="1" objects="1" scenarios="1"/>
  <mergeCells count="15">
    <mergeCell ref="O13:O24"/>
    <mergeCell ref="P13:P24"/>
    <mergeCell ref="A25:A36"/>
    <mergeCell ref="G25:G36"/>
    <mergeCell ref="H25:H36"/>
    <mergeCell ref="O25:O36"/>
    <mergeCell ref="P25:P36"/>
    <mergeCell ref="A13:A24"/>
    <mergeCell ref="G13:G24"/>
    <mergeCell ref="H13:H24"/>
    <mergeCell ref="B1:D1"/>
    <mergeCell ref="F1:H1"/>
    <mergeCell ref="K1:M1"/>
    <mergeCell ref="B3:F3"/>
    <mergeCell ref="B10:D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M25" sqref="M25"/>
    </sheetView>
  </sheetViews>
  <sheetFormatPr defaultColWidth="17.85546875" defaultRowHeight="15" x14ac:dyDescent="0.25"/>
  <cols>
    <col min="1" max="1" width="3.28515625" style="39" bestFit="1" customWidth="1"/>
    <col min="2" max="2" width="15.7109375" style="39" customWidth="1"/>
    <col min="3" max="5" width="15.7109375" style="37" customWidth="1"/>
    <col min="6" max="6" width="3.7109375" style="37" customWidth="1"/>
    <col min="7" max="7" width="15.7109375" style="37" customWidth="1"/>
    <col min="8" max="8" width="15.7109375" style="38" customWidth="1"/>
    <col min="9" max="10" width="5.7109375" style="37" customWidth="1"/>
    <col min="11" max="13" width="17.85546875" style="37"/>
    <col min="14" max="14" width="3.7109375" style="37" customWidth="1"/>
    <col min="15" max="16384" width="17.85546875" style="37"/>
  </cols>
  <sheetData>
    <row r="1" spans="1:16" ht="24.95" customHeight="1" x14ac:dyDescent="0.25">
      <c r="A1" s="36"/>
      <c r="B1" s="209">
        <f>+input!$D$1</f>
        <v>0</v>
      </c>
      <c r="C1" s="209"/>
      <c r="D1" s="209"/>
      <c r="F1" s="207" t="s">
        <v>78</v>
      </c>
      <c r="G1" s="207"/>
      <c r="H1" s="207"/>
      <c r="K1" s="207" t="s">
        <v>148</v>
      </c>
      <c r="L1" s="207"/>
      <c r="M1" s="207"/>
    </row>
    <row r="3" spans="1:16" x14ac:dyDescent="0.25">
      <c r="B3" s="217" t="s">
        <v>79</v>
      </c>
      <c r="C3" s="217"/>
      <c r="D3" s="217"/>
      <c r="E3" s="217"/>
      <c r="F3" s="217"/>
      <c r="G3" s="40"/>
      <c r="H3" s="40"/>
    </row>
    <row r="5" spans="1:16" x14ac:dyDescent="0.25">
      <c r="B5" s="41" t="s">
        <v>80</v>
      </c>
      <c r="E5" s="88">
        <f>+input!O49</f>
        <v>0</v>
      </c>
      <c r="M5" s="88" t="str">
        <f>IF(input!$J$3&lt;&gt;0,E5/+input!$J$3,"")</f>
        <v/>
      </c>
    </row>
    <row r="6" spans="1:16" x14ac:dyDescent="0.25">
      <c r="B6" s="41" t="s">
        <v>81</v>
      </c>
      <c r="E6" s="88">
        <f>+input!O51</f>
        <v>12</v>
      </c>
      <c r="M6" s="88">
        <f>+E6</f>
        <v>12</v>
      </c>
    </row>
    <row r="7" spans="1:16" x14ac:dyDescent="0.25">
      <c r="B7" s="41" t="s">
        <v>28</v>
      </c>
      <c r="E7" s="88">
        <f>+input!O53</f>
        <v>0</v>
      </c>
      <c r="M7" s="88">
        <f t="shared" ref="M7:M10" si="0">+E7</f>
        <v>0</v>
      </c>
    </row>
    <row r="8" spans="1:16" x14ac:dyDescent="0.25">
      <c r="B8" s="41" t="s">
        <v>82</v>
      </c>
      <c r="E8" s="89">
        <f>+input!O50</f>
        <v>0</v>
      </c>
      <c r="M8" s="89">
        <f t="shared" si="0"/>
        <v>0</v>
      </c>
    </row>
    <row r="9" spans="1:16" x14ac:dyDescent="0.25">
      <c r="B9" s="41" t="s">
        <v>83</v>
      </c>
      <c r="E9" s="88" t="e">
        <f>PMT(E8/E6,E7*E6,-E5)</f>
        <v>#NUM!</v>
      </c>
      <c r="M9" s="88" t="str">
        <f>IF(input!$J$3&lt;&gt;0,E9/+input!$J$3,"")</f>
        <v/>
      </c>
    </row>
    <row r="10" spans="1:16" ht="36" customHeight="1" x14ac:dyDescent="0.25">
      <c r="B10" s="218" t="s">
        <v>135</v>
      </c>
      <c r="C10" s="218"/>
      <c r="D10" s="218"/>
      <c r="E10" s="90">
        <f>+input!O52</f>
        <v>0</v>
      </c>
      <c r="M10" s="90">
        <f t="shared" si="0"/>
        <v>0</v>
      </c>
    </row>
    <row r="12" spans="1:16" s="45" customFormat="1" ht="30" x14ac:dyDescent="0.2">
      <c r="A12" s="42"/>
      <c r="B12" s="43" t="s">
        <v>136</v>
      </c>
      <c r="C12" s="43" t="s">
        <v>86</v>
      </c>
      <c r="D12" s="43" t="s">
        <v>85</v>
      </c>
      <c r="E12" s="43" t="s">
        <v>84</v>
      </c>
      <c r="F12" s="44"/>
      <c r="G12" s="43" t="s">
        <v>138</v>
      </c>
      <c r="H12" s="43" t="s">
        <v>137</v>
      </c>
      <c r="K12" s="43" t="s">
        <v>86</v>
      </c>
      <c r="L12" s="43" t="s">
        <v>85</v>
      </c>
      <c r="M12" s="43" t="s">
        <v>84</v>
      </c>
      <c r="N12" s="44"/>
      <c r="O12" s="43" t="s">
        <v>138</v>
      </c>
      <c r="P12" s="43" t="s">
        <v>137</v>
      </c>
    </row>
    <row r="13" spans="1:16" x14ac:dyDescent="0.25">
      <c r="A13" s="211" t="s">
        <v>102</v>
      </c>
      <c r="B13" s="91">
        <v>1</v>
      </c>
      <c r="C13" s="92">
        <f>IF(B13&gt;=$E$10,IF(ROUND(E5,1)&gt;0,$E$9-D13,0),0)</f>
        <v>0</v>
      </c>
      <c r="D13" s="93">
        <f>+IF(B13&gt;=$E$10,$E$5*$E$8/$E$6,0)</f>
        <v>0</v>
      </c>
      <c r="E13" s="94">
        <f>E5-C13</f>
        <v>0</v>
      </c>
      <c r="F13" s="95"/>
      <c r="G13" s="214">
        <f>SUM(C13:C24)</f>
        <v>0</v>
      </c>
      <c r="H13" s="214">
        <f>SUM(D13:D24)</f>
        <v>0</v>
      </c>
      <c r="I13" s="96"/>
      <c r="J13" s="96"/>
      <c r="K13" s="88" t="str">
        <f>IF(input!$J$3&lt;&gt;0,C13/+input!$J$3,"")</f>
        <v/>
      </c>
      <c r="L13" s="88" t="str">
        <f>IF(input!$J$3&lt;&gt;0,D13/+input!$J$3,"")</f>
        <v/>
      </c>
      <c r="M13" s="88" t="str">
        <f>IF(input!$J$3&lt;&gt;0,E13/+input!$J$3,"")</f>
        <v/>
      </c>
      <c r="N13" s="96"/>
      <c r="O13" s="214">
        <f>SUM(K13:K24)</f>
        <v>0</v>
      </c>
      <c r="P13" s="214">
        <f>SUM(L13:L24)</f>
        <v>0</v>
      </c>
    </row>
    <row r="14" spans="1:16" x14ac:dyDescent="0.25">
      <c r="A14" s="212"/>
      <c r="B14" s="91">
        <f>1+B13</f>
        <v>2</v>
      </c>
      <c r="C14" s="92">
        <f t="shared" ref="C14:C24" si="1">IF(B14&gt;=$E$10,IF(ROUND(E13,1)&gt;0,$E$9-D14,0),0)</f>
        <v>0</v>
      </c>
      <c r="D14" s="93">
        <f t="shared" ref="D14:D24" si="2">+IF(B14&gt;=$E$10,E13*$E$8/$E$6,0)</f>
        <v>0</v>
      </c>
      <c r="E14" s="92">
        <f t="shared" ref="E14:E24" si="3">E13-C14</f>
        <v>0</v>
      </c>
      <c r="F14" s="95"/>
      <c r="G14" s="215"/>
      <c r="H14" s="215"/>
      <c r="I14" s="96"/>
      <c r="J14" s="96"/>
      <c r="K14" s="88" t="str">
        <f>IF(input!$J$3&lt;&gt;0,C14/+input!$J$3,"")</f>
        <v/>
      </c>
      <c r="L14" s="88" t="str">
        <f>IF(input!$J$3&lt;&gt;0,D14/+input!$J$3,"")</f>
        <v/>
      </c>
      <c r="M14" s="88" t="str">
        <f>IF(input!$J$3&lt;&gt;0,E14/+input!$J$3,"")</f>
        <v/>
      </c>
      <c r="N14" s="96"/>
      <c r="O14" s="215"/>
      <c r="P14" s="215"/>
    </row>
    <row r="15" spans="1:16" x14ac:dyDescent="0.25">
      <c r="A15" s="212"/>
      <c r="B15" s="91">
        <f t="shared" ref="B15:B24" si="4">1+B14</f>
        <v>3</v>
      </c>
      <c r="C15" s="92">
        <f t="shared" si="1"/>
        <v>0</v>
      </c>
      <c r="D15" s="93">
        <f t="shared" si="2"/>
        <v>0</v>
      </c>
      <c r="E15" s="92">
        <f t="shared" si="3"/>
        <v>0</v>
      </c>
      <c r="F15" s="95"/>
      <c r="G15" s="215"/>
      <c r="H15" s="215"/>
      <c r="I15" s="96"/>
      <c r="J15" s="96"/>
      <c r="K15" s="88" t="str">
        <f>IF(input!$J$3&lt;&gt;0,C15/+input!$J$3,"")</f>
        <v/>
      </c>
      <c r="L15" s="88" t="str">
        <f>IF(input!$J$3&lt;&gt;0,D15/+input!$J$3,"")</f>
        <v/>
      </c>
      <c r="M15" s="88" t="str">
        <f>IF(input!$J$3&lt;&gt;0,E15/+input!$J$3,"")</f>
        <v/>
      </c>
      <c r="N15" s="96"/>
      <c r="O15" s="215"/>
      <c r="P15" s="215"/>
    </row>
    <row r="16" spans="1:16" x14ac:dyDescent="0.25">
      <c r="A16" s="212"/>
      <c r="B16" s="91">
        <f t="shared" si="4"/>
        <v>4</v>
      </c>
      <c r="C16" s="92">
        <f t="shared" si="1"/>
        <v>0</v>
      </c>
      <c r="D16" s="93">
        <f t="shared" si="2"/>
        <v>0</v>
      </c>
      <c r="E16" s="92">
        <f t="shared" si="3"/>
        <v>0</v>
      </c>
      <c r="F16" s="95"/>
      <c r="G16" s="215"/>
      <c r="H16" s="215"/>
      <c r="I16" s="96"/>
      <c r="J16" s="96"/>
      <c r="K16" s="88" t="str">
        <f>IF(input!$J$3&lt;&gt;0,C16/+input!$J$3,"")</f>
        <v/>
      </c>
      <c r="L16" s="88" t="str">
        <f>IF(input!$J$3&lt;&gt;0,D16/+input!$J$3,"")</f>
        <v/>
      </c>
      <c r="M16" s="88" t="str">
        <f>IF(input!$J$3&lt;&gt;0,E16/+input!$J$3,"")</f>
        <v/>
      </c>
      <c r="N16" s="96"/>
      <c r="O16" s="215"/>
      <c r="P16" s="215"/>
    </row>
    <row r="17" spans="1:16" x14ac:dyDescent="0.25">
      <c r="A17" s="212"/>
      <c r="B17" s="91">
        <f t="shared" si="4"/>
        <v>5</v>
      </c>
      <c r="C17" s="92">
        <f t="shared" si="1"/>
        <v>0</v>
      </c>
      <c r="D17" s="93">
        <f t="shared" si="2"/>
        <v>0</v>
      </c>
      <c r="E17" s="94">
        <f t="shared" si="3"/>
        <v>0</v>
      </c>
      <c r="F17" s="95"/>
      <c r="G17" s="215"/>
      <c r="H17" s="215"/>
      <c r="I17" s="96"/>
      <c r="J17" s="96"/>
      <c r="K17" s="88" t="str">
        <f>IF(input!$J$3&lt;&gt;0,C17/+input!$J$3,"")</f>
        <v/>
      </c>
      <c r="L17" s="88" t="str">
        <f>IF(input!$J$3&lt;&gt;0,D17/+input!$J$3,"")</f>
        <v/>
      </c>
      <c r="M17" s="88" t="str">
        <f>IF(input!$J$3&lt;&gt;0,E17/+input!$J$3,"")</f>
        <v/>
      </c>
      <c r="N17" s="96"/>
      <c r="O17" s="215"/>
      <c r="P17" s="215"/>
    </row>
    <row r="18" spans="1:16" x14ac:dyDescent="0.25">
      <c r="A18" s="212"/>
      <c r="B18" s="91">
        <f t="shared" si="4"/>
        <v>6</v>
      </c>
      <c r="C18" s="92">
        <f t="shared" si="1"/>
        <v>0</v>
      </c>
      <c r="D18" s="93">
        <f t="shared" si="2"/>
        <v>0</v>
      </c>
      <c r="E18" s="92">
        <f t="shared" si="3"/>
        <v>0</v>
      </c>
      <c r="F18" s="95"/>
      <c r="G18" s="215"/>
      <c r="H18" s="215"/>
      <c r="I18" s="96"/>
      <c r="J18" s="96"/>
      <c r="K18" s="88" t="str">
        <f>IF(input!$J$3&lt;&gt;0,C18/+input!$J$3,"")</f>
        <v/>
      </c>
      <c r="L18" s="88" t="str">
        <f>IF(input!$J$3&lt;&gt;0,D18/+input!$J$3,"")</f>
        <v/>
      </c>
      <c r="M18" s="88" t="str">
        <f>IF(input!$J$3&lt;&gt;0,E18/+input!$J$3,"")</f>
        <v/>
      </c>
      <c r="N18" s="96"/>
      <c r="O18" s="215"/>
      <c r="P18" s="215"/>
    </row>
    <row r="19" spans="1:16" x14ac:dyDescent="0.25">
      <c r="A19" s="212"/>
      <c r="B19" s="91">
        <f t="shared" si="4"/>
        <v>7</v>
      </c>
      <c r="C19" s="92">
        <f t="shared" si="1"/>
        <v>0</v>
      </c>
      <c r="D19" s="93">
        <f t="shared" si="2"/>
        <v>0</v>
      </c>
      <c r="E19" s="92">
        <f t="shared" si="3"/>
        <v>0</v>
      </c>
      <c r="F19" s="95"/>
      <c r="G19" s="215"/>
      <c r="H19" s="215"/>
      <c r="I19" s="96"/>
      <c r="J19" s="96"/>
      <c r="K19" s="88" t="str">
        <f>IF(input!$J$3&lt;&gt;0,C19/+input!$J$3,"")</f>
        <v/>
      </c>
      <c r="L19" s="88" t="str">
        <f>IF(input!$J$3&lt;&gt;0,D19/+input!$J$3,"")</f>
        <v/>
      </c>
      <c r="M19" s="88" t="str">
        <f>IF(input!$J$3&lt;&gt;0,E19/+input!$J$3,"")</f>
        <v/>
      </c>
      <c r="N19" s="96"/>
      <c r="O19" s="215"/>
      <c r="P19" s="215"/>
    </row>
    <row r="20" spans="1:16" x14ac:dyDescent="0.25">
      <c r="A20" s="212"/>
      <c r="B20" s="91">
        <f t="shared" si="4"/>
        <v>8</v>
      </c>
      <c r="C20" s="92">
        <f t="shared" si="1"/>
        <v>0</v>
      </c>
      <c r="D20" s="93">
        <f t="shared" si="2"/>
        <v>0</v>
      </c>
      <c r="E20" s="92">
        <f t="shared" si="3"/>
        <v>0</v>
      </c>
      <c r="F20" s="95"/>
      <c r="G20" s="215"/>
      <c r="H20" s="215"/>
      <c r="I20" s="96"/>
      <c r="J20" s="96"/>
      <c r="K20" s="88" t="str">
        <f>IF(input!$J$3&lt;&gt;0,C20/+input!$J$3,"")</f>
        <v/>
      </c>
      <c r="L20" s="88" t="str">
        <f>IF(input!$J$3&lt;&gt;0,D20/+input!$J$3,"")</f>
        <v/>
      </c>
      <c r="M20" s="88" t="str">
        <f>IF(input!$J$3&lt;&gt;0,E20/+input!$J$3,"")</f>
        <v/>
      </c>
      <c r="N20" s="96"/>
      <c r="O20" s="215"/>
      <c r="P20" s="215"/>
    </row>
    <row r="21" spans="1:16" x14ac:dyDescent="0.25">
      <c r="A21" s="212"/>
      <c r="B21" s="91">
        <f t="shared" si="4"/>
        <v>9</v>
      </c>
      <c r="C21" s="92">
        <f t="shared" si="1"/>
        <v>0</v>
      </c>
      <c r="D21" s="93">
        <f t="shared" si="2"/>
        <v>0</v>
      </c>
      <c r="E21" s="94">
        <f t="shared" si="3"/>
        <v>0</v>
      </c>
      <c r="F21" s="95"/>
      <c r="G21" s="215"/>
      <c r="H21" s="215"/>
      <c r="I21" s="96"/>
      <c r="J21" s="96"/>
      <c r="K21" s="88" t="str">
        <f>IF(input!$J$3&lt;&gt;0,C21/+input!$J$3,"")</f>
        <v/>
      </c>
      <c r="L21" s="88" t="str">
        <f>IF(input!$J$3&lt;&gt;0,D21/+input!$J$3,"")</f>
        <v/>
      </c>
      <c r="M21" s="88" t="str">
        <f>IF(input!$J$3&lt;&gt;0,E21/+input!$J$3,"")</f>
        <v/>
      </c>
      <c r="N21" s="96"/>
      <c r="O21" s="215"/>
      <c r="P21" s="215"/>
    </row>
    <row r="22" spans="1:16" x14ac:dyDescent="0.25">
      <c r="A22" s="212"/>
      <c r="B22" s="91">
        <f t="shared" si="4"/>
        <v>10</v>
      </c>
      <c r="C22" s="92">
        <f t="shared" si="1"/>
        <v>0</v>
      </c>
      <c r="D22" s="93">
        <f t="shared" si="2"/>
        <v>0</v>
      </c>
      <c r="E22" s="92">
        <f t="shared" si="3"/>
        <v>0</v>
      </c>
      <c r="F22" s="95"/>
      <c r="G22" s="215"/>
      <c r="H22" s="215"/>
      <c r="I22" s="96"/>
      <c r="J22" s="96"/>
      <c r="K22" s="88" t="str">
        <f>IF(input!$J$3&lt;&gt;0,C22/+input!$J$3,"")</f>
        <v/>
      </c>
      <c r="L22" s="88" t="str">
        <f>IF(input!$J$3&lt;&gt;0,D22/+input!$J$3,"")</f>
        <v/>
      </c>
      <c r="M22" s="88" t="str">
        <f>IF(input!$J$3&lt;&gt;0,E22/+input!$J$3,"")</f>
        <v/>
      </c>
      <c r="N22" s="96"/>
      <c r="O22" s="215"/>
      <c r="P22" s="215"/>
    </row>
    <row r="23" spans="1:16" x14ac:dyDescent="0.25">
      <c r="A23" s="212"/>
      <c r="B23" s="91">
        <f t="shared" si="4"/>
        <v>11</v>
      </c>
      <c r="C23" s="92">
        <f t="shared" si="1"/>
        <v>0</v>
      </c>
      <c r="D23" s="93">
        <f t="shared" si="2"/>
        <v>0</v>
      </c>
      <c r="E23" s="92">
        <f t="shared" si="3"/>
        <v>0</v>
      </c>
      <c r="F23" s="95"/>
      <c r="G23" s="215"/>
      <c r="H23" s="215"/>
      <c r="I23" s="96"/>
      <c r="J23" s="96"/>
      <c r="K23" s="88" t="str">
        <f>IF(input!$J$3&lt;&gt;0,C23/+input!$J$3,"")</f>
        <v/>
      </c>
      <c r="L23" s="88" t="str">
        <f>IF(input!$J$3&lt;&gt;0,D23/+input!$J$3,"")</f>
        <v/>
      </c>
      <c r="M23" s="88" t="str">
        <f>IF(input!$J$3&lt;&gt;0,E23/+input!$J$3,"")</f>
        <v/>
      </c>
      <c r="N23" s="96"/>
      <c r="O23" s="215"/>
      <c r="P23" s="215"/>
    </row>
    <row r="24" spans="1:16" x14ac:dyDescent="0.25">
      <c r="A24" s="213"/>
      <c r="B24" s="91">
        <f t="shared" si="4"/>
        <v>12</v>
      </c>
      <c r="C24" s="92">
        <f t="shared" si="1"/>
        <v>0</v>
      </c>
      <c r="D24" s="93">
        <f t="shared" si="2"/>
        <v>0</v>
      </c>
      <c r="E24" s="92">
        <f t="shared" si="3"/>
        <v>0</v>
      </c>
      <c r="F24" s="95"/>
      <c r="G24" s="216"/>
      <c r="H24" s="216"/>
      <c r="I24" s="96"/>
      <c r="J24" s="96"/>
      <c r="K24" s="88" t="str">
        <f>IF(input!$J$3&lt;&gt;0,C24/+input!$J$3,"")</f>
        <v/>
      </c>
      <c r="L24" s="88" t="str">
        <f>IF(input!$J$3&lt;&gt;0,D24/+input!$J$3,"")</f>
        <v/>
      </c>
      <c r="M24" s="88" t="str">
        <f>IF(input!$J$3&lt;&gt;0,E24/+input!$J$3,"")</f>
        <v/>
      </c>
      <c r="N24" s="96"/>
      <c r="O24" s="216"/>
      <c r="P24" s="216"/>
    </row>
    <row r="25" spans="1:16" x14ac:dyDescent="0.25">
      <c r="F25" s="46"/>
      <c r="G25" s="46"/>
    </row>
    <row r="26" spans="1:16" x14ac:dyDescent="0.25">
      <c r="C26" s="48"/>
      <c r="F26" s="46"/>
      <c r="G26" s="46"/>
    </row>
    <row r="27" spans="1:16" x14ac:dyDescent="0.25">
      <c r="F27" s="46"/>
      <c r="G27" s="46"/>
    </row>
    <row r="28" spans="1:16" x14ac:dyDescent="0.25">
      <c r="F28" s="46"/>
      <c r="G28" s="46"/>
    </row>
    <row r="29" spans="1:16" x14ac:dyDescent="0.25">
      <c r="F29" s="46"/>
      <c r="G29" s="46"/>
    </row>
    <row r="30" spans="1:16" x14ac:dyDescent="0.25">
      <c r="F30" s="46"/>
      <c r="G30" s="46"/>
    </row>
    <row r="31" spans="1:16" x14ac:dyDescent="0.25">
      <c r="F31" s="46"/>
      <c r="G31" s="46"/>
    </row>
    <row r="32" spans="1:16" x14ac:dyDescent="0.25">
      <c r="F32" s="46"/>
      <c r="G32" s="46"/>
    </row>
    <row r="33" spans="6:7" x14ac:dyDescent="0.25">
      <c r="F33" s="46"/>
      <c r="G33" s="46"/>
    </row>
    <row r="34" spans="6:7" x14ac:dyDescent="0.25">
      <c r="F34" s="46"/>
      <c r="G34" s="46"/>
    </row>
    <row r="35" spans="6:7" x14ac:dyDescent="0.25">
      <c r="F35" s="46"/>
      <c r="G35" s="46"/>
    </row>
    <row r="36" spans="6:7" x14ac:dyDescent="0.25">
      <c r="F36" s="46"/>
      <c r="G36" s="46"/>
    </row>
    <row r="37" spans="6:7" x14ac:dyDescent="0.25">
      <c r="F37" s="46"/>
      <c r="G37" s="46"/>
    </row>
    <row r="38" spans="6:7" x14ac:dyDescent="0.25">
      <c r="F38" s="46"/>
      <c r="G38" s="46"/>
    </row>
    <row r="39" spans="6:7" x14ac:dyDescent="0.25">
      <c r="F39" s="46"/>
      <c r="G39" s="46"/>
    </row>
    <row r="40" spans="6:7" x14ac:dyDescent="0.25">
      <c r="F40" s="46"/>
      <c r="G40" s="46"/>
    </row>
    <row r="41" spans="6:7" x14ac:dyDescent="0.25">
      <c r="F41" s="46"/>
      <c r="G41" s="46"/>
    </row>
    <row r="42" spans="6:7" x14ac:dyDescent="0.25">
      <c r="F42" s="46"/>
      <c r="G42" s="46"/>
    </row>
    <row r="43" spans="6:7" x14ac:dyDescent="0.25">
      <c r="F43" s="46"/>
      <c r="G43" s="46"/>
    </row>
    <row r="44" spans="6:7" x14ac:dyDescent="0.25">
      <c r="F44" s="46"/>
      <c r="G44" s="46"/>
    </row>
    <row r="45" spans="6:7" x14ac:dyDescent="0.25">
      <c r="F45" s="46"/>
      <c r="G45" s="46"/>
    </row>
    <row r="46" spans="6:7" x14ac:dyDescent="0.25">
      <c r="F46" s="46"/>
      <c r="G46" s="46"/>
    </row>
  </sheetData>
  <sheetProtection password="C6E8" sheet="1" objects="1" scenarios="1"/>
  <mergeCells count="10">
    <mergeCell ref="B1:D1"/>
    <mergeCell ref="F1:H1"/>
    <mergeCell ref="K1:M1"/>
    <mergeCell ref="B3:F3"/>
    <mergeCell ref="B10:D10"/>
    <mergeCell ref="A13:A24"/>
    <mergeCell ref="G13:G24"/>
    <mergeCell ref="H13:H24"/>
    <mergeCell ref="O13:O24"/>
    <mergeCell ref="P13:P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input</vt:lpstr>
      <vt:lpstr>conto economico</vt:lpstr>
      <vt:lpstr>stato patrimoniale</vt:lpstr>
      <vt:lpstr>piano per decisioni finanziarie</vt:lpstr>
      <vt:lpstr>piano finanziario 1° anno</vt:lpstr>
      <vt:lpstr>mutuo1</vt:lpstr>
      <vt:lpstr>mutuo2</vt:lpstr>
      <vt:lpstr>mutuo3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</dc:creator>
  <cp:lastModifiedBy>Marco Dalla Stella</cp:lastModifiedBy>
  <cp:lastPrinted>2017-03-20T15:45:30Z</cp:lastPrinted>
  <dcterms:created xsi:type="dcterms:W3CDTF">2017-03-16T11:35:56Z</dcterms:created>
  <dcterms:modified xsi:type="dcterms:W3CDTF">2017-04-07T12:46:42Z</dcterms:modified>
</cp:coreProperties>
</file>